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05" windowWidth="18690" windowHeight="1168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'Лист3'!$4:$4</definedName>
    <definedName name="_xlnm.Print_Area" localSheetId="2">'Лист3'!$A$2:$K$78</definedName>
  </definedNames>
  <calcPr fullCalcOnLoad="1"/>
</workbook>
</file>

<file path=xl/sharedStrings.xml><?xml version="1.0" encoding="utf-8"?>
<sst xmlns="http://schemas.openxmlformats.org/spreadsheetml/2006/main" count="189" uniqueCount="116">
  <si>
    <t>№ п/п</t>
  </si>
  <si>
    <t>Рекомендации по заполнению</t>
  </si>
  <si>
    <t>Численность детей</t>
  </si>
  <si>
    <t>тыс. чел.</t>
  </si>
  <si>
    <t>1.1.</t>
  </si>
  <si>
    <t>до 1 года</t>
  </si>
  <si>
    <t>Данные по 2013 - 2015 годам и далее заполняются с учетом демографических прогнозов Росстата</t>
  </si>
  <si>
    <t>1.2.</t>
  </si>
  <si>
    <t>1 год</t>
  </si>
  <si>
    <t>1.3.</t>
  </si>
  <si>
    <t>2 года</t>
  </si>
  <si>
    <t>1.4.</t>
  </si>
  <si>
    <t>3 года</t>
  </si>
  <si>
    <t>1.5.</t>
  </si>
  <si>
    <t>4 года</t>
  </si>
  <si>
    <t>1.6.</t>
  </si>
  <si>
    <t>5 лет</t>
  </si>
  <si>
    <t>1.7.</t>
  </si>
  <si>
    <t>6 лет</t>
  </si>
  <si>
    <t>1.8.</t>
  </si>
  <si>
    <t>7 лет</t>
  </si>
  <si>
    <t>Численность детей, получающих дошкольное образование</t>
  </si>
  <si>
    <t>Учитываются все дети, получающие дошкольное образование как в образовательных учреждениях, так и в альтернативных формах</t>
  </si>
  <si>
    <t>2.1.</t>
  </si>
  <si>
    <t>В 2012 году указываются данные государственного статистического наблюдения. В 2013 - 2018 годах планируемая численность воспитанников дошкольных учреждений рассчитывается с учетом сохранения в 2013-2014 годах и дальнейшего увеличения охвата детей дошкольн</t>
  </si>
  <si>
    <t>2.2.</t>
  </si>
  <si>
    <t>2.3.</t>
  </si>
  <si>
    <t>2.4.</t>
  </si>
  <si>
    <t>2.5.</t>
  </si>
  <si>
    <t>2.6.</t>
  </si>
  <si>
    <t>2.7.</t>
  </si>
  <si>
    <t>2.8.</t>
  </si>
  <si>
    <t>3.</t>
  </si>
  <si>
    <t>Охваты детей по возрастам</t>
  </si>
  <si>
    <t>%</t>
  </si>
  <si>
    <t>3.1.</t>
  </si>
  <si>
    <t>Указываются планируемые показатели охвата с учетом их неснижения в 2013-2014 годах и дальнейшего увеличения охвата детей дошкольным образованием, а также обеспечения 100%-ной доступности дошкольного образования для детей 3-7 лет к 2016 году</t>
  </si>
  <si>
    <t>3.2.</t>
  </si>
  <si>
    <t>3.3.</t>
  </si>
  <si>
    <t>3.4.</t>
  </si>
  <si>
    <t>3.5.</t>
  </si>
  <si>
    <t>3.6.</t>
  </si>
  <si>
    <t>3.7.</t>
  </si>
  <si>
    <t>3.8.</t>
  </si>
  <si>
    <t>Очередность</t>
  </si>
  <si>
    <t>тыс. мест</t>
  </si>
  <si>
    <t>Сумма значений граф 4.1 и 4.2</t>
  </si>
  <si>
    <t>4.1</t>
  </si>
  <si>
    <t>Для детей от рождения до 3 лет</t>
  </si>
  <si>
    <t>4.2</t>
  </si>
  <si>
    <t>Для детей 3-7 лет</t>
  </si>
  <si>
    <t>Потребность в дополнительных местах</t>
  </si>
  <si>
    <t>мест</t>
  </si>
  <si>
    <t>Ежегодный ввод новых мест</t>
  </si>
  <si>
    <t>Сумма значений граф 6.1 - 6.5</t>
  </si>
  <si>
    <t>6.1</t>
  </si>
  <si>
    <t>за счет строительства</t>
  </si>
  <si>
    <t>6.2</t>
  </si>
  <si>
    <t>за счет реконструкции, в т.ч. при передаче зданий</t>
  </si>
  <si>
    <t>6.3</t>
  </si>
  <si>
    <t>за счет развития альтернативных форм дошкольного образования</t>
  </si>
  <si>
    <t>6.4</t>
  </si>
  <si>
    <t>за счет увеличения числа мест в группах кратковременного пребывания</t>
  </si>
  <si>
    <t>6.5</t>
  </si>
  <si>
    <t>за счет создания дополнительных мест в результате использования внутренних резервов</t>
  </si>
  <si>
    <t>Места, введенные с 1 января 2012 года (накопленным итогом)</t>
  </si>
  <si>
    <t>7.1</t>
  </si>
  <si>
    <t>7.2</t>
  </si>
  <si>
    <t>7.3</t>
  </si>
  <si>
    <t xml:space="preserve">за счет использования имеющихся резервов </t>
  </si>
  <si>
    <t>7.4</t>
  </si>
  <si>
    <t>7.5</t>
  </si>
  <si>
    <t>Стоимость дополнительных мест</t>
  </si>
  <si>
    <t>8.1</t>
  </si>
  <si>
    <t>тыс. руб.</t>
  </si>
  <si>
    <t>8.2</t>
  </si>
  <si>
    <t>за счет реконструкции и передачи зданий</t>
  </si>
  <si>
    <t>8.3</t>
  </si>
  <si>
    <t xml:space="preserve">за счет создания дополнительных мест в функционирующих зданиях </t>
  </si>
  <si>
    <t>8.4</t>
  </si>
  <si>
    <t>Необходимый объем средств на реализацию всех мероприятий "дорожной карты"</t>
  </si>
  <si>
    <t>9.1</t>
  </si>
  <si>
    <t>10</t>
  </si>
  <si>
    <t>Запланированные в консолидированном бюджете субъекта Российской Федерации средства на реализацию мероприятий "дорожных карт"</t>
  </si>
  <si>
    <t>10.1</t>
  </si>
  <si>
    <t>Потребность в дополнительных средствах на создание (строительство и реконструкция) мест в государственных (муниципальных) дошкольных учреждениях</t>
  </si>
  <si>
    <t>Рассчитывается как разница между данными граф 9.1 и 10.1</t>
  </si>
  <si>
    <t>Расходы в связи с предоставлением услуг дошкольного образования в консолидированных бюджетах субъектов Российской Федерации в 2012 году (КОСГУ 200, ФКР 0701)</t>
  </si>
  <si>
    <t>Оценка затрат в расчете на 1 воспитанника</t>
  </si>
  <si>
    <t>тыс. руб. в год</t>
  </si>
  <si>
    <t>за счет развития негосударственного сектора</t>
  </si>
  <si>
    <t>В том числе: необходимый объем средств на создание (строительство и реконструкция) мест в государственных (муниципальных) дошкольных учреждениях)</t>
  </si>
  <si>
    <t>В том числе: запланированные в консолидированном бюджете субъекта Российской Федерации средства на создание (строительство и реконструкция) мест в государственных и муниципальных ДОУ)</t>
  </si>
  <si>
    <t>стоимость создания одного места за счет строительства</t>
  </si>
  <si>
    <t>стоимость создания 1 места в функционирующем ОУ</t>
  </si>
  <si>
    <t>стоимость создания 1 места в негосударственном секторе</t>
  </si>
  <si>
    <t>стоимость создания 1 места за счет реконструкции и капитального ремонта возвращаемых зданий ДОУ</t>
  </si>
  <si>
    <t>"СОГЛАСОВАНО"</t>
  </si>
  <si>
    <t>Председатель Комитета образования</t>
  </si>
  <si>
    <t>М.Г. Мехоношина</t>
  </si>
  <si>
    <t xml:space="preserve">Обеспечение деятельности государственных (муниципальных) дошкольных учреждений в части созданных мест </t>
  </si>
  <si>
    <t>Заместитель главы администрации по социальным вопросам</t>
  </si>
  <si>
    <t>Заместитель главы администрации, председатель комитета финансов</t>
  </si>
  <si>
    <t>О.Г.Козловская</t>
  </si>
  <si>
    <t>Исполнитель</t>
  </si>
  <si>
    <t>Л.В. Антонова 8(813)69297-44</t>
  </si>
  <si>
    <t>10.2</t>
  </si>
  <si>
    <t>10.3</t>
  </si>
  <si>
    <t>в муниципальном бюджете</t>
  </si>
  <si>
    <t>10.1.1</t>
  </si>
  <si>
    <t>10.1.2.</t>
  </si>
  <si>
    <t>Указывается объем средств, необходимых для обеспечения деятельности вновь созданных мест в части создания необходимых условий, кадрового обеспечения, организации питания детей, содержания зданий и др.  Итого 41934,2 тыс.руб.</t>
  </si>
  <si>
    <t>из них в областном бюджете  (федеральном)</t>
  </si>
  <si>
    <t>из них в областном бюджете (федеральном)</t>
  </si>
  <si>
    <t>"УТВЕРЖДАЮ"                                                                                 Глава                                                                                                                           администрации Сосновоборского городского округа                                                                                                                                                                                                ____________ В.И. Голиков                                                24.06.2013</t>
  </si>
  <si>
    <t>Поэтапная программа («дорожная карта») по ликвидации очередности в дошкольные учреждения и обеспечению доступности дошкольного образования с учетом демографической ситуации на территории Сосновоборского городского округа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</si>
</sst>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00"/>
    <numFmt numFmtId="194" formatCode="0.00000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_р_.;[Red]\-#,##0.0_р_."/>
    <numFmt numFmtId="201" formatCode="_(&quot;$&quot;* #,##0.0_);_(&quot;$&quot;* \(#,##0.0\);_(&quot;$&quot;* &quot;-&quot;??_);_(@_)"/>
    <numFmt numFmtId="202" formatCode="#,##0.000_р_.;[Red]\-#,##0.000_р_."/>
    <numFmt numFmtId="203" formatCode="#,##0.000000"/>
    <numFmt numFmtId="204" formatCode="#,##0.000"/>
    <numFmt numFmtId="205" formatCode="0.00;[Red]0.00"/>
    <numFmt numFmtId="206" formatCode="#,##0.0"/>
    <numFmt numFmtId="207" formatCode="#,##0.0_ ;[Red]\-#,##0.0\ "/>
    <numFmt numFmtId="208" formatCode="0.0;[Red]0.0"/>
    <numFmt numFmtId="209" formatCode="#,##0.000_ ;[Red]\-#,##0.000\ 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18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93" fontId="6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204" fontId="8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208" fontId="8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208" fontId="6" fillId="0" borderId="10" xfId="0" applyNumberFormat="1" applyFont="1" applyBorder="1" applyAlignment="1">
      <alignment horizontal="center" vertical="center" wrapText="1"/>
    </xf>
    <xf numFmtId="202" fontId="8" fillId="0" borderId="10" xfId="0" applyNumberFormat="1" applyFont="1" applyFill="1" applyBorder="1" applyAlignment="1">
      <alignment horizontal="center" vertical="center" wrapText="1"/>
    </xf>
    <xf numFmtId="202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0" fontId="8" fillId="0" borderId="10" xfId="0" applyNumberFormat="1" applyFont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center" vertical="center" wrapText="1"/>
    </xf>
    <xf numFmtId="200" fontId="8" fillId="0" borderId="10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93" fontId="6" fillId="0" borderId="10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193" fontId="14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206" fontId="8" fillId="0" borderId="10" xfId="0" applyNumberFormat="1" applyFont="1" applyFill="1" applyBorder="1" applyAlignment="1">
      <alignment horizontal="center" vertical="center" wrapText="1"/>
    </xf>
    <xf numFmtId="200" fontId="8" fillId="0" borderId="10" xfId="0" applyNumberFormat="1" applyFont="1" applyFill="1" applyBorder="1" applyAlignment="1">
      <alignment horizontal="center" vertical="center" wrapText="1"/>
    </xf>
    <xf numFmtId="200" fontId="8" fillId="0" borderId="10" xfId="58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8" zoomScaleNormal="5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tabSelected="1" zoomScaleSheetLayoutView="100" workbookViewId="0" topLeftCell="A1">
      <selection activeCell="B5" sqref="B5"/>
    </sheetView>
  </sheetViews>
  <sheetFormatPr defaultColWidth="9.140625" defaultRowHeight="12.75"/>
  <cols>
    <col min="1" max="1" width="6.7109375" style="1" customWidth="1"/>
    <col min="2" max="2" width="21.140625" style="0" customWidth="1"/>
    <col min="3" max="3" width="12.28125" style="0" customWidth="1"/>
    <col min="4" max="4" width="15.00390625" style="49" customWidth="1"/>
    <col min="5" max="5" width="12.140625" style="49" customWidth="1"/>
    <col min="6" max="6" width="13.28125" style="49" customWidth="1"/>
    <col min="7" max="7" width="15.140625" style="49" customWidth="1"/>
    <col min="8" max="8" width="13.57421875" style="49" customWidth="1"/>
    <col min="9" max="9" width="15.421875" style="49" customWidth="1"/>
    <col min="10" max="10" width="16.57421875" style="49" customWidth="1"/>
    <col min="11" max="11" width="33.28125" style="0" customWidth="1"/>
    <col min="12" max="12" width="11.57421875" style="0" customWidth="1"/>
  </cols>
  <sheetData>
    <row r="2" spans="1:15" ht="123.75" customHeight="1">
      <c r="A2" s="7"/>
      <c r="B2" s="7"/>
      <c r="C2" s="26"/>
      <c r="D2" s="7"/>
      <c r="E2" s="7"/>
      <c r="F2" s="7"/>
      <c r="G2" s="7"/>
      <c r="H2" s="27"/>
      <c r="I2" s="7"/>
      <c r="J2" s="66" t="s">
        <v>114</v>
      </c>
      <c r="K2" s="67"/>
      <c r="L2" s="7"/>
      <c r="M2" s="7"/>
      <c r="N2" s="7"/>
      <c r="O2" s="7"/>
    </row>
    <row r="3" spans="1:15" ht="60" customHeight="1">
      <c r="A3" s="70" t="s">
        <v>115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"/>
      <c r="M3" s="7"/>
      <c r="N3" s="7"/>
      <c r="O3" s="7"/>
    </row>
    <row r="4" spans="1:12" ht="39.75" customHeight="1">
      <c r="A4" s="58" t="s">
        <v>0</v>
      </c>
      <c r="B4" s="8"/>
      <c r="C4" s="8"/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23">
        <v>2017</v>
      </c>
      <c r="J4" s="23">
        <v>2018</v>
      </c>
      <c r="K4" s="23" t="s">
        <v>1</v>
      </c>
      <c r="L4" s="4"/>
    </row>
    <row r="5" spans="1:12" s="2" customFormat="1" ht="14.25">
      <c r="A5" s="59">
        <v>1</v>
      </c>
      <c r="B5" s="25" t="s">
        <v>2</v>
      </c>
      <c r="C5" s="9" t="s">
        <v>3</v>
      </c>
      <c r="D5" s="28">
        <f aca="true" t="shared" si="0" ref="D5:J5">D6+D7+D8+D9+D10+D11+D12+D13</f>
        <v>4.567</v>
      </c>
      <c r="E5" s="29">
        <f t="shared" si="0"/>
        <v>4.705</v>
      </c>
      <c r="F5" s="29">
        <f t="shared" si="0"/>
        <v>4.803999999999999</v>
      </c>
      <c r="G5" s="29">
        <f t="shared" si="0"/>
        <v>4.863</v>
      </c>
      <c r="H5" s="29">
        <f t="shared" si="0"/>
        <v>4.896</v>
      </c>
      <c r="I5" s="29">
        <f t="shared" si="0"/>
        <v>4.818</v>
      </c>
      <c r="J5" s="29">
        <f t="shared" si="0"/>
        <v>4.754</v>
      </c>
      <c r="K5" s="12"/>
      <c r="L5" s="5"/>
    </row>
    <row r="6" spans="1:12" ht="39" customHeight="1">
      <c r="A6" s="60" t="s">
        <v>4</v>
      </c>
      <c r="B6" s="8" t="s">
        <v>5</v>
      </c>
      <c r="C6" s="8" t="s">
        <v>3</v>
      </c>
      <c r="D6" s="30">
        <v>0.574</v>
      </c>
      <c r="E6" s="31">
        <v>0.62</v>
      </c>
      <c r="F6" s="31">
        <v>0.581</v>
      </c>
      <c r="G6" s="31">
        <v>0.576</v>
      </c>
      <c r="H6" s="31">
        <v>0.574</v>
      </c>
      <c r="I6" s="31">
        <v>0.57</v>
      </c>
      <c r="J6" s="31">
        <v>0.566</v>
      </c>
      <c r="K6" s="68" t="s">
        <v>6</v>
      </c>
      <c r="L6" s="4"/>
    </row>
    <row r="7" spans="1:12" ht="30.75" customHeight="1">
      <c r="A7" s="60" t="s">
        <v>7</v>
      </c>
      <c r="B7" s="8" t="s">
        <v>8</v>
      </c>
      <c r="C7" s="8" t="s">
        <v>3</v>
      </c>
      <c r="D7" s="30">
        <v>0.603</v>
      </c>
      <c r="E7" s="31">
        <v>0.598</v>
      </c>
      <c r="F7" s="31">
        <v>0.632</v>
      </c>
      <c r="G7" s="31">
        <v>0.591</v>
      </c>
      <c r="H7" s="31">
        <v>0.584</v>
      </c>
      <c r="I7" s="31">
        <v>0.581</v>
      </c>
      <c r="J7" s="31">
        <v>0.576</v>
      </c>
      <c r="K7" s="68"/>
      <c r="L7" s="4"/>
    </row>
    <row r="8" spans="1:12" ht="32.25" customHeight="1">
      <c r="A8" s="61" t="s">
        <v>9</v>
      </c>
      <c r="B8" s="8" t="s">
        <v>10</v>
      </c>
      <c r="C8" s="8" t="s">
        <v>3</v>
      </c>
      <c r="D8" s="30">
        <v>0.665</v>
      </c>
      <c r="E8" s="31">
        <v>0.627</v>
      </c>
      <c r="F8" s="31">
        <v>0.631</v>
      </c>
      <c r="G8" s="31">
        <v>0.667</v>
      </c>
      <c r="H8" s="31">
        <v>0.622</v>
      </c>
      <c r="I8" s="31">
        <v>0.611</v>
      </c>
      <c r="J8" s="31">
        <v>0.606</v>
      </c>
      <c r="K8" s="68"/>
      <c r="L8" s="4"/>
    </row>
    <row r="9" spans="1:12" ht="31.5" customHeight="1">
      <c r="A9" s="61" t="s">
        <v>11</v>
      </c>
      <c r="B9" s="8" t="s">
        <v>12</v>
      </c>
      <c r="C9" s="8" t="s">
        <v>3</v>
      </c>
      <c r="D9" s="30">
        <v>0.573</v>
      </c>
      <c r="E9" s="50">
        <v>0.628</v>
      </c>
      <c r="F9" s="31">
        <v>0.553</v>
      </c>
      <c r="G9" s="31">
        <v>0.56</v>
      </c>
      <c r="H9" s="31">
        <v>0.592</v>
      </c>
      <c r="I9" s="31">
        <v>0.55</v>
      </c>
      <c r="J9" s="31">
        <v>0.539</v>
      </c>
      <c r="K9" s="68"/>
      <c r="L9" s="4"/>
    </row>
    <row r="10" spans="1:12" ht="31.5" customHeight="1">
      <c r="A10" s="61" t="s">
        <v>13</v>
      </c>
      <c r="B10" s="8" t="s">
        <v>14</v>
      </c>
      <c r="C10" s="8" t="s">
        <v>3</v>
      </c>
      <c r="D10" s="30">
        <v>0.588</v>
      </c>
      <c r="E10" s="50">
        <v>0.65</v>
      </c>
      <c r="F10" s="31">
        <v>0.654</v>
      </c>
      <c r="G10" s="31">
        <v>0.623</v>
      </c>
      <c r="H10" s="31">
        <v>0.634</v>
      </c>
      <c r="I10" s="31">
        <v>0.67</v>
      </c>
      <c r="J10" s="31">
        <v>0.622</v>
      </c>
      <c r="K10" s="68"/>
      <c r="L10" s="4"/>
    </row>
    <row r="11" spans="1:12" ht="33.75" customHeight="1">
      <c r="A11" s="61" t="s">
        <v>15</v>
      </c>
      <c r="B11" s="8" t="s">
        <v>16</v>
      </c>
      <c r="C11" s="8" t="s">
        <v>3</v>
      </c>
      <c r="D11" s="30">
        <v>0.539</v>
      </c>
      <c r="E11" s="50">
        <v>0.568</v>
      </c>
      <c r="F11" s="31">
        <v>0.634</v>
      </c>
      <c r="G11" s="31">
        <v>0.644</v>
      </c>
      <c r="H11" s="31">
        <v>0.612</v>
      </c>
      <c r="I11" s="31">
        <v>0.633</v>
      </c>
      <c r="J11" s="31">
        <v>0.662</v>
      </c>
      <c r="K11" s="68"/>
      <c r="L11" s="4"/>
    </row>
    <row r="12" spans="1:12" ht="32.25" customHeight="1">
      <c r="A12" s="61" t="s">
        <v>17</v>
      </c>
      <c r="B12" s="8" t="s">
        <v>18</v>
      </c>
      <c r="C12" s="8" t="s">
        <v>3</v>
      </c>
      <c r="D12" s="30">
        <v>0.473</v>
      </c>
      <c r="E12" s="50">
        <v>0.474</v>
      </c>
      <c r="F12" s="31">
        <v>0.508</v>
      </c>
      <c r="G12" s="31">
        <v>0.619</v>
      </c>
      <c r="H12" s="31">
        <v>0.573</v>
      </c>
      <c r="I12" s="31">
        <v>0.547</v>
      </c>
      <c r="J12" s="31">
        <v>0.555</v>
      </c>
      <c r="K12" s="68"/>
      <c r="L12" s="4"/>
    </row>
    <row r="13" spans="1:12" ht="30" customHeight="1">
      <c r="A13" s="61" t="s">
        <v>19</v>
      </c>
      <c r="B13" s="8" t="s">
        <v>20</v>
      </c>
      <c r="C13" s="8" t="s">
        <v>3</v>
      </c>
      <c r="D13" s="30">
        <v>0.552</v>
      </c>
      <c r="E13" s="50">
        <v>0.54</v>
      </c>
      <c r="F13" s="31">
        <v>0.611</v>
      </c>
      <c r="G13" s="31">
        <v>0.583</v>
      </c>
      <c r="H13" s="31">
        <v>0.705</v>
      </c>
      <c r="I13" s="31">
        <v>0.656</v>
      </c>
      <c r="J13" s="31">
        <v>0.628</v>
      </c>
      <c r="K13" s="68"/>
      <c r="L13" s="4"/>
    </row>
    <row r="14" spans="1:12" s="3" customFormat="1" ht="92.25" customHeight="1">
      <c r="A14" s="59">
        <v>2</v>
      </c>
      <c r="B14" s="24" t="s">
        <v>21</v>
      </c>
      <c r="C14" s="9" t="s">
        <v>3</v>
      </c>
      <c r="D14" s="32">
        <f aca="true" t="shared" si="1" ref="D14:J14">D15+D16+D17+D18+D19+D20+D21+D22</f>
        <v>2.922</v>
      </c>
      <c r="E14" s="51">
        <f t="shared" si="1"/>
        <v>2.962</v>
      </c>
      <c r="F14" s="29">
        <f>F15+F16+F17+F18+F19+F20+F21+F22</f>
        <v>3.022</v>
      </c>
      <c r="G14" s="29">
        <f t="shared" si="1"/>
        <v>3.042</v>
      </c>
      <c r="H14" s="32">
        <f t="shared" si="1"/>
        <v>3.122</v>
      </c>
      <c r="I14" s="29">
        <f t="shared" si="1"/>
        <v>3.1370000000000005</v>
      </c>
      <c r="J14" s="29">
        <f t="shared" si="1"/>
        <v>3.357</v>
      </c>
      <c r="K14" s="16" t="s">
        <v>22</v>
      </c>
      <c r="L14" s="5"/>
    </row>
    <row r="15" spans="1:12" ht="39" customHeight="1">
      <c r="A15" s="61" t="s">
        <v>23</v>
      </c>
      <c r="B15" s="13" t="s">
        <v>5</v>
      </c>
      <c r="C15" s="13" t="s">
        <v>3</v>
      </c>
      <c r="D15" s="33">
        <v>0</v>
      </c>
      <c r="E15" s="50">
        <v>0.001</v>
      </c>
      <c r="F15" s="31">
        <v>0.001</v>
      </c>
      <c r="G15" s="31">
        <v>0.001</v>
      </c>
      <c r="H15" s="31">
        <v>0.001</v>
      </c>
      <c r="I15" s="31">
        <v>0.001</v>
      </c>
      <c r="J15" s="31">
        <v>0.001</v>
      </c>
      <c r="K15" s="71" t="s">
        <v>24</v>
      </c>
      <c r="L15" s="4"/>
    </row>
    <row r="16" spans="1:12" ht="47.25" customHeight="1">
      <c r="A16" s="61" t="s">
        <v>25</v>
      </c>
      <c r="B16" s="13" t="s">
        <v>8</v>
      </c>
      <c r="C16" s="13" t="s">
        <v>3</v>
      </c>
      <c r="D16" s="31">
        <v>0.174</v>
      </c>
      <c r="E16" s="50">
        <v>0.196</v>
      </c>
      <c r="F16" s="31">
        <v>0.183</v>
      </c>
      <c r="G16" s="31">
        <v>0.184</v>
      </c>
      <c r="H16" s="31">
        <v>0.194</v>
      </c>
      <c r="I16" s="31">
        <v>0.201</v>
      </c>
      <c r="J16" s="31">
        <v>0.431</v>
      </c>
      <c r="K16" s="72"/>
      <c r="L16" s="4"/>
    </row>
    <row r="17" spans="1:12" ht="45.75" customHeight="1">
      <c r="A17" s="61" t="s">
        <v>26</v>
      </c>
      <c r="B17" s="13" t="s">
        <v>10</v>
      </c>
      <c r="C17" s="13" t="s">
        <v>3</v>
      </c>
      <c r="D17" s="31">
        <v>0.541</v>
      </c>
      <c r="E17" s="50">
        <v>0.589</v>
      </c>
      <c r="F17" s="31">
        <v>0.57</v>
      </c>
      <c r="G17" s="31">
        <v>0.599</v>
      </c>
      <c r="H17" s="31">
        <v>0.577</v>
      </c>
      <c r="I17" s="31">
        <v>0.577</v>
      </c>
      <c r="J17" s="31">
        <v>0.589</v>
      </c>
      <c r="K17" s="72"/>
      <c r="L17" s="4"/>
    </row>
    <row r="18" spans="1:12" ht="44.25" customHeight="1">
      <c r="A18" s="61" t="s">
        <v>27</v>
      </c>
      <c r="B18" s="13" t="s">
        <v>12</v>
      </c>
      <c r="C18" s="13" t="s">
        <v>3</v>
      </c>
      <c r="D18" s="31">
        <v>0.573</v>
      </c>
      <c r="E18" s="52">
        <v>0.599</v>
      </c>
      <c r="F18" s="31">
        <v>0.55</v>
      </c>
      <c r="G18" s="31">
        <v>0.555</v>
      </c>
      <c r="H18" s="31">
        <v>0.592</v>
      </c>
      <c r="I18" s="31">
        <v>0.55</v>
      </c>
      <c r="J18" s="31">
        <v>0.539</v>
      </c>
      <c r="K18" s="72"/>
      <c r="L18" s="4"/>
    </row>
    <row r="19" spans="1:12" ht="30.75" customHeight="1">
      <c r="A19" s="61" t="s">
        <v>28</v>
      </c>
      <c r="B19" s="13" t="s">
        <v>14</v>
      </c>
      <c r="C19" s="13" t="s">
        <v>3</v>
      </c>
      <c r="D19" s="31">
        <v>0.548</v>
      </c>
      <c r="E19" s="50">
        <v>0.65</v>
      </c>
      <c r="F19" s="31">
        <v>0.651</v>
      </c>
      <c r="G19" s="31">
        <v>0.623</v>
      </c>
      <c r="H19" s="31">
        <v>0.634</v>
      </c>
      <c r="I19" s="31">
        <v>0.67</v>
      </c>
      <c r="J19" s="31">
        <v>0.622</v>
      </c>
      <c r="K19" s="73"/>
      <c r="L19" s="4"/>
    </row>
    <row r="20" spans="1:12" ht="30.75" customHeight="1">
      <c r="A20" s="61" t="s">
        <v>29</v>
      </c>
      <c r="B20" s="13" t="s">
        <v>16</v>
      </c>
      <c r="C20" s="13" t="s">
        <v>3</v>
      </c>
      <c r="D20" s="31">
        <v>0.539</v>
      </c>
      <c r="E20" s="50">
        <v>0.446</v>
      </c>
      <c r="F20" s="31">
        <v>0.582</v>
      </c>
      <c r="G20" s="31">
        <v>0.592</v>
      </c>
      <c r="H20" s="31">
        <v>0.612</v>
      </c>
      <c r="I20" s="31">
        <v>0.632</v>
      </c>
      <c r="J20" s="31">
        <v>0.661</v>
      </c>
      <c r="K20" s="69"/>
      <c r="L20" s="4"/>
    </row>
    <row r="21" spans="1:12" ht="30.75" customHeight="1">
      <c r="A21" s="61" t="s">
        <v>30</v>
      </c>
      <c r="B21" s="13" t="s">
        <v>18</v>
      </c>
      <c r="C21" s="13" t="s">
        <v>3</v>
      </c>
      <c r="D21" s="31">
        <v>0.471</v>
      </c>
      <c r="E21" s="50">
        <v>0.404</v>
      </c>
      <c r="F21" s="31">
        <v>0.407</v>
      </c>
      <c r="G21" s="31">
        <v>0.409</v>
      </c>
      <c r="H21" s="31">
        <v>0.433</v>
      </c>
      <c r="I21" s="31">
        <v>0.427</v>
      </c>
      <c r="J21" s="31">
        <v>0.435</v>
      </c>
      <c r="K21" s="69"/>
      <c r="L21" s="4"/>
    </row>
    <row r="22" spans="1:12" ht="30" customHeight="1">
      <c r="A22" s="61" t="s">
        <v>31</v>
      </c>
      <c r="B22" s="13" t="s">
        <v>20</v>
      </c>
      <c r="C22" s="13" t="s">
        <v>3</v>
      </c>
      <c r="D22" s="31">
        <v>0.076</v>
      </c>
      <c r="E22" s="50">
        <v>0.077</v>
      </c>
      <c r="F22" s="31">
        <v>0.078</v>
      </c>
      <c r="G22" s="31">
        <v>0.079</v>
      </c>
      <c r="H22" s="31">
        <v>0.079</v>
      </c>
      <c r="I22" s="31">
        <v>0.079</v>
      </c>
      <c r="J22" s="31">
        <v>0.079</v>
      </c>
      <c r="K22" s="69"/>
      <c r="L22" s="4"/>
    </row>
    <row r="23" spans="1:12" s="2" customFormat="1" ht="38.25" customHeight="1">
      <c r="A23" s="59" t="s">
        <v>32</v>
      </c>
      <c r="B23" s="10" t="s">
        <v>33</v>
      </c>
      <c r="C23" s="13" t="s">
        <v>34</v>
      </c>
      <c r="D23" s="34">
        <f aca="true" t="shared" si="2" ref="D23:J23">D14*100/(D5-L32)</f>
        <v>73.1048286214661</v>
      </c>
      <c r="E23" s="53">
        <f t="shared" si="2"/>
        <v>72.99162148841795</v>
      </c>
      <c r="F23" s="35">
        <f t="shared" si="2"/>
        <v>73.34951456310681</v>
      </c>
      <c r="G23" s="34">
        <f t="shared" si="2"/>
        <v>73.49601352983812</v>
      </c>
      <c r="H23" s="34">
        <f t="shared" si="2"/>
        <v>75.61152821506418</v>
      </c>
      <c r="I23" s="34">
        <f t="shared" si="2"/>
        <v>76.14077669902915</v>
      </c>
      <c r="J23" s="34">
        <f t="shared" si="2"/>
        <v>82.19882468168464</v>
      </c>
      <c r="K23" s="17"/>
      <c r="L23" s="5"/>
    </row>
    <row r="24" spans="1:12" ht="33.75" customHeight="1">
      <c r="A24" s="61" t="s">
        <v>35</v>
      </c>
      <c r="B24" s="13" t="s">
        <v>5</v>
      </c>
      <c r="C24" s="13" t="s">
        <v>34</v>
      </c>
      <c r="D24" s="34">
        <f aca="true" t="shared" si="3" ref="D24:D29">D15*100/(D6-L33)</f>
        <v>0</v>
      </c>
      <c r="E24" s="54">
        <f aca="true" t="shared" si="4" ref="E24:G28">E15*100/E6</f>
        <v>0.16129032258064518</v>
      </c>
      <c r="F24" s="37">
        <f t="shared" si="4"/>
        <v>0.17211703958691912</v>
      </c>
      <c r="G24" s="36">
        <f t="shared" si="4"/>
        <v>0.17361111111111113</v>
      </c>
      <c r="H24" s="36">
        <f>H15*100/H6</f>
        <v>0.17421602787456447</v>
      </c>
      <c r="I24" s="36">
        <f>I15*100/I6</f>
        <v>0.1754385964912281</v>
      </c>
      <c r="J24" s="36">
        <f>J15*100/J6</f>
        <v>0.176678445229682</v>
      </c>
      <c r="K24" s="68" t="s">
        <v>36</v>
      </c>
      <c r="L24" s="4"/>
    </row>
    <row r="25" spans="1:12" ht="37.5" customHeight="1">
      <c r="A25" s="61" t="s">
        <v>37</v>
      </c>
      <c r="B25" s="13" t="s">
        <v>8</v>
      </c>
      <c r="C25" s="13" t="s">
        <v>34</v>
      </c>
      <c r="D25" s="34">
        <f t="shared" si="3"/>
        <v>28.855721393034823</v>
      </c>
      <c r="E25" s="54">
        <f t="shared" si="4"/>
        <v>32.77591973244147</v>
      </c>
      <c r="F25" s="37">
        <f t="shared" si="4"/>
        <v>28.955696202531648</v>
      </c>
      <c r="G25" s="36">
        <f t="shared" si="4"/>
        <v>31.133671742808797</v>
      </c>
      <c r="H25" s="36">
        <f aca="true" t="shared" si="5" ref="H25:J28">H16*100/H7</f>
        <v>33.21917808219179</v>
      </c>
      <c r="I25" s="36">
        <f t="shared" si="5"/>
        <v>34.59552495697074</v>
      </c>
      <c r="J25" s="36">
        <f t="shared" si="5"/>
        <v>74.8263888888889</v>
      </c>
      <c r="K25" s="68"/>
      <c r="L25" s="4"/>
    </row>
    <row r="26" spans="1:12" ht="21" customHeight="1">
      <c r="A26" s="61" t="s">
        <v>38</v>
      </c>
      <c r="B26" s="13" t="s">
        <v>10</v>
      </c>
      <c r="C26" s="13" t="s">
        <v>34</v>
      </c>
      <c r="D26" s="34">
        <f t="shared" si="3"/>
        <v>81.35338345864662</v>
      </c>
      <c r="E26" s="54">
        <f t="shared" si="4"/>
        <v>93.93939393939394</v>
      </c>
      <c r="F26" s="37">
        <f t="shared" si="4"/>
        <v>90.33280507131536</v>
      </c>
      <c r="G26" s="36">
        <f t="shared" si="4"/>
        <v>89.80509745127435</v>
      </c>
      <c r="H26" s="36">
        <f t="shared" si="5"/>
        <v>92.7652733118971</v>
      </c>
      <c r="I26" s="36">
        <f t="shared" si="5"/>
        <v>94.43535188216039</v>
      </c>
      <c r="J26" s="36">
        <f t="shared" si="5"/>
        <v>97.1947194719472</v>
      </c>
      <c r="K26" s="68"/>
      <c r="L26" s="4"/>
    </row>
    <row r="27" spans="1:12" ht="23.25" customHeight="1">
      <c r="A27" s="61" t="s">
        <v>39</v>
      </c>
      <c r="B27" s="13" t="s">
        <v>12</v>
      </c>
      <c r="C27" s="13" t="s">
        <v>34</v>
      </c>
      <c r="D27" s="34">
        <f>D18*100/(D9-L35)</f>
        <v>100</v>
      </c>
      <c r="E27" s="54">
        <f t="shared" si="4"/>
        <v>95.38216560509554</v>
      </c>
      <c r="F27" s="37">
        <f t="shared" si="4"/>
        <v>99.45750452079567</v>
      </c>
      <c r="G27" s="36">
        <f t="shared" si="4"/>
        <v>99.10714285714286</v>
      </c>
      <c r="H27" s="36">
        <f t="shared" si="5"/>
        <v>100</v>
      </c>
      <c r="I27" s="36">
        <f t="shared" si="5"/>
        <v>100</v>
      </c>
      <c r="J27" s="36">
        <f t="shared" si="5"/>
        <v>100</v>
      </c>
      <c r="K27" s="68"/>
      <c r="L27" s="4"/>
    </row>
    <row r="28" spans="1:12" ht="20.25" customHeight="1">
      <c r="A28" s="61" t="s">
        <v>40</v>
      </c>
      <c r="B28" s="13" t="s">
        <v>14</v>
      </c>
      <c r="C28" s="13" t="s">
        <v>34</v>
      </c>
      <c r="D28" s="34">
        <f>D19*100/D10</f>
        <v>93.19727891156464</v>
      </c>
      <c r="E28" s="54">
        <f t="shared" si="4"/>
        <v>100</v>
      </c>
      <c r="F28" s="37">
        <f t="shared" si="4"/>
        <v>99.54128440366974</v>
      </c>
      <c r="G28" s="36">
        <f t="shared" si="4"/>
        <v>100</v>
      </c>
      <c r="H28" s="36">
        <f t="shared" si="5"/>
        <v>100</v>
      </c>
      <c r="I28" s="36">
        <f t="shared" si="5"/>
        <v>100</v>
      </c>
      <c r="J28" s="36">
        <f t="shared" si="5"/>
        <v>100</v>
      </c>
      <c r="K28" s="68"/>
      <c r="L28" s="4"/>
    </row>
    <row r="29" spans="1:18" ht="19.5" customHeight="1">
      <c r="A29" s="61" t="s">
        <v>41</v>
      </c>
      <c r="B29" s="13" t="s">
        <v>16</v>
      </c>
      <c r="C29" s="13" t="s">
        <v>34</v>
      </c>
      <c r="D29" s="34">
        <f t="shared" si="3"/>
        <v>100</v>
      </c>
      <c r="E29" s="54">
        <f aca="true" t="shared" si="6" ref="E29:G31">E20*100/(E11-M29)</f>
        <v>100.00000000000001</v>
      </c>
      <c r="F29" s="37">
        <f t="shared" si="6"/>
        <v>99.65753424657534</v>
      </c>
      <c r="G29" s="36">
        <f t="shared" si="6"/>
        <v>98.8313856427379</v>
      </c>
      <c r="H29" s="36">
        <f>H20*100/(H11-P11)</f>
        <v>100</v>
      </c>
      <c r="I29" s="36">
        <f aca="true" t="shared" si="7" ref="I29:J31">I20*100/(I11-Q29)</f>
        <v>100</v>
      </c>
      <c r="J29" s="36">
        <f t="shared" si="7"/>
        <v>100.00000000000001</v>
      </c>
      <c r="K29" s="68"/>
      <c r="L29" s="14">
        <v>0.07</v>
      </c>
      <c r="M29" s="15">
        <v>0.122</v>
      </c>
      <c r="N29" s="15">
        <v>0.05</v>
      </c>
      <c r="O29" s="15">
        <v>0.045</v>
      </c>
      <c r="P29" s="15">
        <v>0.001</v>
      </c>
      <c r="Q29" s="15">
        <v>0.001</v>
      </c>
      <c r="R29" s="15">
        <v>0.001</v>
      </c>
    </row>
    <row r="30" spans="1:18" ht="18.75" customHeight="1">
      <c r="A30" s="61" t="s">
        <v>42</v>
      </c>
      <c r="B30" s="13" t="s">
        <v>18</v>
      </c>
      <c r="C30" s="13" t="s">
        <v>34</v>
      </c>
      <c r="D30" s="34">
        <f>D21*100/D12</f>
        <v>99.57716701902747</v>
      </c>
      <c r="E30" s="54">
        <f t="shared" si="6"/>
        <v>100.00000000000003</v>
      </c>
      <c r="F30" s="37">
        <f t="shared" si="6"/>
        <v>99.99999999999999</v>
      </c>
      <c r="G30" s="36">
        <f t="shared" si="6"/>
        <v>92.11711711711712</v>
      </c>
      <c r="H30" s="36">
        <f>H21*100/(H12-P30)</f>
        <v>100.00000000000001</v>
      </c>
      <c r="I30" s="36">
        <f t="shared" si="7"/>
        <v>99.99999999999999</v>
      </c>
      <c r="J30" s="36">
        <f t="shared" si="7"/>
        <v>99.99999999999999</v>
      </c>
      <c r="K30" s="68"/>
      <c r="L30" s="14">
        <v>0.03</v>
      </c>
      <c r="M30" s="15">
        <v>0.07</v>
      </c>
      <c r="N30" s="15">
        <v>0.101</v>
      </c>
      <c r="O30" s="15">
        <v>0.175</v>
      </c>
      <c r="P30" s="15">
        <v>0.14</v>
      </c>
      <c r="Q30" s="15">
        <v>0.12</v>
      </c>
      <c r="R30" s="15">
        <v>0.12</v>
      </c>
    </row>
    <row r="31" spans="1:18" ht="23.25" customHeight="1">
      <c r="A31" s="61" t="s">
        <v>43</v>
      </c>
      <c r="B31" s="13" t="s">
        <v>20</v>
      </c>
      <c r="C31" s="13" t="s">
        <v>34</v>
      </c>
      <c r="D31" s="34">
        <f>D22*100/(D13-L31)</f>
        <v>92.68292682926821</v>
      </c>
      <c r="E31" s="54">
        <f t="shared" si="6"/>
        <v>90.58823529411762</v>
      </c>
      <c r="F31" s="37">
        <f t="shared" si="6"/>
        <v>100.00000000000006</v>
      </c>
      <c r="G31" s="36">
        <f t="shared" si="6"/>
        <v>100.00000000000006</v>
      </c>
      <c r="H31" s="36">
        <f>H22*100/(H13-P31)</f>
        <v>100.00000000000006</v>
      </c>
      <c r="I31" s="36">
        <f t="shared" si="7"/>
        <v>99.99999999999991</v>
      </c>
      <c r="J31" s="36">
        <f t="shared" si="7"/>
        <v>100.00000000000006</v>
      </c>
      <c r="K31" s="68"/>
      <c r="L31" s="14">
        <v>0.47</v>
      </c>
      <c r="M31" s="15">
        <v>0.455</v>
      </c>
      <c r="N31" s="15">
        <v>0.533</v>
      </c>
      <c r="O31" s="15">
        <v>0.504</v>
      </c>
      <c r="P31" s="15">
        <v>0.626</v>
      </c>
      <c r="Q31" s="15">
        <v>0.577</v>
      </c>
      <c r="R31" s="15">
        <v>0.549</v>
      </c>
    </row>
    <row r="32" spans="1:18" ht="31.5">
      <c r="A32" s="62">
        <v>4</v>
      </c>
      <c r="B32" s="10" t="s">
        <v>44</v>
      </c>
      <c r="C32" s="10" t="s">
        <v>45</v>
      </c>
      <c r="D32" s="38">
        <f aca="true" t="shared" si="8" ref="D32:J32">D33+D34</f>
        <v>0.035</v>
      </c>
      <c r="E32" s="38">
        <f t="shared" si="8"/>
        <v>0.065</v>
      </c>
      <c r="F32" s="38">
        <f t="shared" si="8"/>
        <v>0.08</v>
      </c>
      <c r="G32" s="38">
        <f t="shared" si="8"/>
        <v>0.02</v>
      </c>
      <c r="H32" s="38">
        <f t="shared" si="8"/>
        <v>0.08</v>
      </c>
      <c r="I32" s="38">
        <f t="shared" si="8"/>
        <v>0</v>
      </c>
      <c r="J32" s="38">
        <f t="shared" si="8"/>
        <v>0</v>
      </c>
      <c r="K32" s="16" t="s">
        <v>46</v>
      </c>
      <c r="L32" s="14">
        <f aca="true" t="shared" si="9" ref="L32:R32">L29+L30+L31</f>
        <v>0.57</v>
      </c>
      <c r="M32" s="15">
        <f t="shared" si="9"/>
        <v>0.647</v>
      </c>
      <c r="N32" s="15">
        <f t="shared" si="9"/>
        <v>0.684</v>
      </c>
      <c r="O32" s="15">
        <f t="shared" si="9"/>
        <v>0.724</v>
      </c>
      <c r="P32" s="15">
        <f t="shared" si="9"/>
        <v>0.767</v>
      </c>
      <c r="Q32" s="15">
        <f t="shared" si="9"/>
        <v>0.698</v>
      </c>
      <c r="R32" s="15">
        <f t="shared" si="9"/>
        <v>0.67</v>
      </c>
    </row>
    <row r="33" spans="1:12" ht="33.75" customHeight="1">
      <c r="A33" s="63" t="s">
        <v>47</v>
      </c>
      <c r="B33" s="13" t="s">
        <v>48</v>
      </c>
      <c r="C33" s="13"/>
      <c r="D33" s="39">
        <v>0.035</v>
      </c>
      <c r="E33" s="39">
        <v>0.02</v>
      </c>
      <c r="F33" s="39">
        <v>0.08</v>
      </c>
      <c r="G33" s="39">
        <v>0.02</v>
      </c>
      <c r="H33" s="39">
        <v>0</v>
      </c>
      <c r="I33" s="39">
        <v>0</v>
      </c>
      <c r="J33" s="39">
        <v>0</v>
      </c>
      <c r="K33" s="68"/>
      <c r="L33" s="4"/>
    </row>
    <row r="34" spans="1:12" ht="27" customHeight="1">
      <c r="A34" s="63" t="s">
        <v>49</v>
      </c>
      <c r="B34" s="13" t="s">
        <v>50</v>
      </c>
      <c r="C34" s="13"/>
      <c r="D34" s="39">
        <v>0</v>
      </c>
      <c r="E34" s="39">
        <v>0.045</v>
      </c>
      <c r="F34" s="39">
        <v>0</v>
      </c>
      <c r="G34" s="39">
        <v>0</v>
      </c>
      <c r="H34" s="39">
        <v>0.08</v>
      </c>
      <c r="I34" s="39">
        <v>0</v>
      </c>
      <c r="J34" s="39">
        <v>0</v>
      </c>
      <c r="K34" s="68"/>
      <c r="L34" s="4"/>
    </row>
    <row r="35" spans="1:12" ht="45" customHeight="1">
      <c r="A35" s="62">
        <v>5</v>
      </c>
      <c r="B35" s="10" t="s">
        <v>51</v>
      </c>
      <c r="C35" s="10" t="s">
        <v>52</v>
      </c>
      <c r="D35" s="40">
        <v>35</v>
      </c>
      <c r="E35" s="40">
        <v>65</v>
      </c>
      <c r="F35" s="40">
        <v>80</v>
      </c>
      <c r="G35" s="40">
        <v>20</v>
      </c>
      <c r="H35" s="40">
        <v>80</v>
      </c>
      <c r="I35" s="40">
        <v>0</v>
      </c>
      <c r="J35" s="40">
        <v>0</v>
      </c>
      <c r="K35" s="16"/>
      <c r="L35" s="4"/>
    </row>
    <row r="36" spans="1:12" ht="32.25" customHeight="1">
      <c r="A36" s="62">
        <v>6</v>
      </c>
      <c r="B36" s="10" t="s">
        <v>53</v>
      </c>
      <c r="C36" s="10" t="s">
        <v>52</v>
      </c>
      <c r="D36" s="41">
        <f aca="true" t="shared" si="10" ref="D36:I36">D37+D38+D39+D40+D41</f>
        <v>0</v>
      </c>
      <c r="E36" s="41">
        <f t="shared" si="10"/>
        <v>40</v>
      </c>
      <c r="F36" s="41">
        <f t="shared" si="10"/>
        <v>80</v>
      </c>
      <c r="G36" s="41">
        <f t="shared" si="10"/>
        <v>20</v>
      </c>
      <c r="H36" s="41">
        <f t="shared" si="10"/>
        <v>80</v>
      </c>
      <c r="I36" s="41">
        <f t="shared" si="10"/>
        <v>15</v>
      </c>
      <c r="J36" s="41">
        <f>J37+J38+J39+J40+J41</f>
        <v>220</v>
      </c>
      <c r="K36" s="16" t="s">
        <v>54</v>
      </c>
      <c r="L36" s="4">
        <f>SUM(D36:J36)</f>
        <v>455</v>
      </c>
    </row>
    <row r="37" spans="1:13" ht="27" customHeight="1">
      <c r="A37" s="64" t="s">
        <v>55</v>
      </c>
      <c r="B37" s="13" t="s">
        <v>56</v>
      </c>
      <c r="C37" s="13" t="s">
        <v>52</v>
      </c>
      <c r="D37" s="42"/>
      <c r="E37" s="42"/>
      <c r="F37" s="42"/>
      <c r="G37" s="42"/>
      <c r="H37" s="42"/>
      <c r="I37" s="42"/>
      <c r="J37" s="42">
        <v>220</v>
      </c>
      <c r="K37" s="16"/>
      <c r="L37" s="4">
        <f>D37+E37+F37+G37+H37+I37+J37</f>
        <v>220</v>
      </c>
      <c r="M37">
        <f>L37+L38</f>
        <v>220</v>
      </c>
    </row>
    <row r="38" spans="1:12" ht="45">
      <c r="A38" s="64" t="s">
        <v>57</v>
      </c>
      <c r="B38" s="13" t="s">
        <v>58</v>
      </c>
      <c r="C38" s="13" t="s">
        <v>52</v>
      </c>
      <c r="D38" s="42"/>
      <c r="E38" s="42"/>
      <c r="F38" s="42"/>
      <c r="G38" s="42"/>
      <c r="H38" s="42"/>
      <c r="I38" s="42"/>
      <c r="J38" s="42">
        <v>0</v>
      </c>
      <c r="K38" s="16"/>
      <c r="L38" s="4">
        <f>D38+E38+F38+G38+H38+I38+J38</f>
        <v>0</v>
      </c>
    </row>
    <row r="39" spans="1:12" ht="60">
      <c r="A39" s="64" t="s">
        <v>59</v>
      </c>
      <c r="B39" s="13" t="s">
        <v>60</v>
      </c>
      <c r="C39" s="13" t="s">
        <v>52</v>
      </c>
      <c r="D39" s="33">
        <v>0</v>
      </c>
      <c r="E39" s="42">
        <v>0</v>
      </c>
      <c r="F39" s="33">
        <v>0</v>
      </c>
      <c r="G39" s="33">
        <v>0</v>
      </c>
      <c r="H39" s="33">
        <v>80</v>
      </c>
      <c r="I39" s="33">
        <v>0</v>
      </c>
      <c r="J39" s="33">
        <v>0</v>
      </c>
      <c r="K39" s="16"/>
      <c r="L39" s="4">
        <f>D39+E39+F39+G39+H39+I39+J39</f>
        <v>80</v>
      </c>
    </row>
    <row r="40" spans="1:12" ht="60">
      <c r="A40" s="64" t="s">
        <v>61</v>
      </c>
      <c r="B40" s="13" t="s">
        <v>62</v>
      </c>
      <c r="C40" s="13" t="s">
        <v>52</v>
      </c>
      <c r="D40" s="33"/>
      <c r="E40" s="42"/>
      <c r="F40" s="33"/>
      <c r="G40" s="33"/>
      <c r="H40" s="33"/>
      <c r="I40" s="33"/>
      <c r="J40" s="33">
        <v>0</v>
      </c>
      <c r="K40" s="16"/>
      <c r="L40" s="4">
        <f>D40+E40+F40+G40+H40+I40+J40</f>
        <v>0</v>
      </c>
    </row>
    <row r="41" spans="1:12" ht="79.5" customHeight="1">
      <c r="A41" s="64" t="s">
        <v>63</v>
      </c>
      <c r="B41" s="13" t="s">
        <v>64</v>
      </c>
      <c r="C41" s="13" t="s">
        <v>52</v>
      </c>
      <c r="D41" s="33">
        <v>0</v>
      </c>
      <c r="E41" s="42">
        <v>40</v>
      </c>
      <c r="F41" s="33">
        <v>80</v>
      </c>
      <c r="G41" s="33">
        <v>20</v>
      </c>
      <c r="H41" s="33"/>
      <c r="I41" s="33">
        <v>15</v>
      </c>
      <c r="J41" s="33">
        <v>0</v>
      </c>
      <c r="K41" s="16"/>
      <c r="L41" s="4">
        <f>D41+E41+F41+G41+H41+I41+J41</f>
        <v>155</v>
      </c>
    </row>
    <row r="42" spans="1:12" ht="57.75" customHeight="1">
      <c r="A42" s="63">
        <v>7</v>
      </c>
      <c r="B42" s="24" t="s">
        <v>65</v>
      </c>
      <c r="C42" s="10" t="s">
        <v>52</v>
      </c>
      <c r="D42" s="32">
        <f aca="true" t="shared" si="11" ref="D42:J42">D43+D44+D45+D46+D47</f>
        <v>0</v>
      </c>
      <c r="E42" s="41">
        <f>E45</f>
        <v>40</v>
      </c>
      <c r="F42" s="32">
        <f t="shared" si="11"/>
        <v>120</v>
      </c>
      <c r="G42" s="32">
        <f t="shared" si="11"/>
        <v>140</v>
      </c>
      <c r="H42" s="32">
        <f t="shared" si="11"/>
        <v>220</v>
      </c>
      <c r="I42" s="32">
        <f t="shared" si="11"/>
        <v>235</v>
      </c>
      <c r="J42" s="32">
        <f t="shared" si="11"/>
        <v>455</v>
      </c>
      <c r="K42" s="16"/>
      <c r="L42" s="4"/>
    </row>
    <row r="43" spans="1:12" ht="21.75" customHeight="1">
      <c r="A43" s="64" t="s">
        <v>66</v>
      </c>
      <c r="B43" s="13" t="s">
        <v>56</v>
      </c>
      <c r="C43" s="13" t="s">
        <v>52</v>
      </c>
      <c r="D43" s="33"/>
      <c r="E43" s="42"/>
      <c r="F43" s="33"/>
      <c r="G43" s="33"/>
      <c r="H43" s="33"/>
      <c r="I43" s="33"/>
      <c r="J43" s="33">
        <v>220</v>
      </c>
      <c r="K43" s="16"/>
      <c r="L43" s="4"/>
    </row>
    <row r="44" spans="1:12" ht="50.25" customHeight="1">
      <c r="A44" s="64" t="s">
        <v>67</v>
      </c>
      <c r="B44" s="13" t="s">
        <v>58</v>
      </c>
      <c r="C44" s="13" t="s">
        <v>52</v>
      </c>
      <c r="D44" s="33"/>
      <c r="E44" s="42"/>
      <c r="F44" s="33"/>
      <c r="G44" s="33"/>
      <c r="H44" s="33"/>
      <c r="I44" s="33"/>
      <c r="J44" s="33"/>
      <c r="K44" s="16"/>
      <c r="L44" s="4"/>
    </row>
    <row r="45" spans="1:12" ht="48.75" customHeight="1">
      <c r="A45" s="64" t="s">
        <v>68</v>
      </c>
      <c r="B45" s="13" t="s">
        <v>69</v>
      </c>
      <c r="C45" s="13" t="s">
        <v>52</v>
      </c>
      <c r="D45" s="33"/>
      <c r="E45" s="42">
        <v>40</v>
      </c>
      <c r="F45" s="33">
        <v>120</v>
      </c>
      <c r="G45" s="33">
        <v>140</v>
      </c>
      <c r="H45" s="33">
        <v>140</v>
      </c>
      <c r="I45" s="33">
        <v>155</v>
      </c>
      <c r="J45" s="33">
        <v>155</v>
      </c>
      <c r="K45" s="16"/>
      <c r="L45" s="4"/>
    </row>
    <row r="46" spans="1:12" ht="60">
      <c r="A46" s="64" t="s">
        <v>70</v>
      </c>
      <c r="B46" s="13" t="s">
        <v>60</v>
      </c>
      <c r="C46" s="13" t="s">
        <v>52</v>
      </c>
      <c r="D46" s="33"/>
      <c r="E46" s="42"/>
      <c r="F46" s="33"/>
      <c r="G46" s="33"/>
      <c r="H46" s="33">
        <v>80</v>
      </c>
      <c r="I46" s="33">
        <v>80</v>
      </c>
      <c r="J46" s="33">
        <v>80</v>
      </c>
      <c r="K46" s="16"/>
      <c r="L46" s="4"/>
    </row>
    <row r="47" spans="1:12" ht="68.25" customHeight="1">
      <c r="A47" s="64" t="s">
        <v>71</v>
      </c>
      <c r="B47" s="13" t="s">
        <v>62</v>
      </c>
      <c r="C47" s="13" t="s">
        <v>52</v>
      </c>
      <c r="D47" s="33"/>
      <c r="E47" s="42"/>
      <c r="F47" s="33"/>
      <c r="G47" s="33"/>
      <c r="H47" s="33"/>
      <c r="I47" s="33"/>
      <c r="J47" s="33"/>
      <c r="K47" s="16"/>
      <c r="L47" s="4"/>
    </row>
    <row r="48" spans="1:12" ht="45.75" customHeight="1">
      <c r="A48" s="62">
        <v>8</v>
      </c>
      <c r="B48" s="10" t="s">
        <v>72</v>
      </c>
      <c r="C48" s="13"/>
      <c r="D48" s="43">
        <f>SUM(D49:D52)</f>
        <v>0</v>
      </c>
      <c r="E48" s="55">
        <f aca="true" t="shared" si="12" ref="E48:J48">SUM(E49:E52)</f>
        <v>5495</v>
      </c>
      <c r="F48" s="43">
        <f>F51</f>
        <v>2750</v>
      </c>
      <c r="G48" s="43">
        <f>G51</f>
        <v>3330.7</v>
      </c>
      <c r="H48" s="43">
        <f>H51</f>
        <v>12768.8</v>
      </c>
      <c r="I48" s="43">
        <f t="shared" si="12"/>
        <v>10384.7</v>
      </c>
      <c r="J48" s="43">
        <f t="shared" si="12"/>
        <v>274545</v>
      </c>
      <c r="K48" s="16"/>
      <c r="L48" s="4"/>
    </row>
    <row r="49" spans="1:12" ht="30">
      <c r="A49" s="64" t="s">
        <v>73</v>
      </c>
      <c r="B49" s="13" t="s">
        <v>56</v>
      </c>
      <c r="C49" s="13" t="s">
        <v>74</v>
      </c>
      <c r="D49" s="44"/>
      <c r="E49" s="45"/>
      <c r="F49" s="44"/>
      <c r="G49" s="44"/>
      <c r="H49" s="44"/>
      <c r="I49" s="44"/>
      <c r="J49" s="44">
        <v>264440</v>
      </c>
      <c r="K49" s="16"/>
      <c r="L49" s="4"/>
    </row>
    <row r="50" spans="1:12" ht="36.75" customHeight="1">
      <c r="A50" s="64" t="s">
        <v>75</v>
      </c>
      <c r="B50" s="13" t="s">
        <v>76</v>
      </c>
      <c r="C50" s="13" t="s">
        <v>74</v>
      </c>
      <c r="D50" s="45"/>
      <c r="E50" s="45"/>
      <c r="F50" s="45"/>
      <c r="G50" s="45"/>
      <c r="H50" s="45"/>
      <c r="I50" s="45"/>
      <c r="J50" s="44"/>
      <c r="K50" s="16"/>
      <c r="L50" s="4"/>
    </row>
    <row r="51" spans="1:12" ht="63.75" customHeight="1">
      <c r="A51" s="64" t="s">
        <v>77</v>
      </c>
      <c r="B51" s="13" t="s">
        <v>78</v>
      </c>
      <c r="C51" s="13" t="s">
        <v>74</v>
      </c>
      <c r="D51" s="44">
        <f aca="true" t="shared" si="13" ref="D51:J51">D66</f>
        <v>0</v>
      </c>
      <c r="E51" s="45">
        <f t="shared" si="13"/>
        <v>5495</v>
      </c>
      <c r="F51" s="44">
        <f t="shared" si="13"/>
        <v>2750</v>
      </c>
      <c r="G51" s="44">
        <f t="shared" si="13"/>
        <v>3330.7</v>
      </c>
      <c r="H51" s="44">
        <f t="shared" si="13"/>
        <v>12768.8</v>
      </c>
      <c r="I51" s="44">
        <f t="shared" si="13"/>
        <v>10384.7</v>
      </c>
      <c r="J51" s="44">
        <f t="shared" si="13"/>
        <v>10105</v>
      </c>
      <c r="K51" s="16"/>
      <c r="L51" s="4"/>
    </row>
    <row r="52" spans="1:12" ht="47.25" customHeight="1">
      <c r="A52" s="64" t="s">
        <v>79</v>
      </c>
      <c r="B52" s="13" t="s">
        <v>90</v>
      </c>
      <c r="C52" s="13" t="s">
        <v>74</v>
      </c>
      <c r="D52" s="44"/>
      <c r="E52" s="45"/>
      <c r="F52" s="44"/>
      <c r="G52" s="44"/>
      <c r="H52" s="44"/>
      <c r="I52" s="44"/>
      <c r="J52" s="44"/>
      <c r="K52" s="16"/>
      <c r="L52" s="4"/>
    </row>
    <row r="53" spans="1:12" ht="47.25" customHeight="1">
      <c r="A53" s="64"/>
      <c r="B53" s="13" t="s">
        <v>93</v>
      </c>
      <c r="C53" s="13" t="s">
        <v>74</v>
      </c>
      <c r="D53" s="44"/>
      <c r="E53" s="45"/>
      <c r="F53" s="44"/>
      <c r="G53" s="44"/>
      <c r="H53" s="44"/>
      <c r="I53" s="44"/>
      <c r="J53" s="44">
        <f>J49/J37</f>
        <v>1202</v>
      </c>
      <c r="K53" s="16"/>
      <c r="L53" s="4"/>
    </row>
    <row r="54" spans="1:12" ht="90" customHeight="1">
      <c r="A54" s="64"/>
      <c r="B54" s="13" t="s">
        <v>96</v>
      </c>
      <c r="C54" s="13" t="s">
        <v>74</v>
      </c>
      <c r="D54" s="44"/>
      <c r="E54" s="45"/>
      <c r="F54" s="44"/>
      <c r="G54" s="44"/>
      <c r="H54" s="44"/>
      <c r="I54" s="44"/>
      <c r="J54" s="44"/>
      <c r="K54" s="16"/>
      <c r="L54" s="4"/>
    </row>
    <row r="55" spans="1:12" ht="57.75" customHeight="1">
      <c r="A55" s="64"/>
      <c r="B55" s="13" t="s">
        <v>94</v>
      </c>
      <c r="C55" s="13" t="s">
        <v>74</v>
      </c>
      <c r="D55" s="44"/>
      <c r="E55" s="56">
        <f aca="true" t="shared" si="14" ref="E55:J55">E51/E45</f>
        <v>137.375</v>
      </c>
      <c r="F55" s="43">
        <f t="shared" si="14"/>
        <v>22.916666666666668</v>
      </c>
      <c r="G55" s="43">
        <f t="shared" si="14"/>
        <v>23.790714285714284</v>
      </c>
      <c r="H55" s="43">
        <f t="shared" si="14"/>
        <v>91.20571428571428</v>
      </c>
      <c r="I55" s="43">
        <f t="shared" si="14"/>
        <v>66.99806451612903</v>
      </c>
      <c r="J55" s="43">
        <f t="shared" si="14"/>
        <v>65.19354838709677</v>
      </c>
      <c r="K55" s="16"/>
      <c r="L55" s="4"/>
    </row>
    <row r="56" spans="1:12" ht="63.75" customHeight="1">
      <c r="A56" s="64"/>
      <c r="B56" s="13" t="s">
        <v>95</v>
      </c>
      <c r="C56" s="13" t="s">
        <v>74</v>
      </c>
      <c r="D56" s="44"/>
      <c r="E56" s="45"/>
      <c r="F56" s="44"/>
      <c r="G56" s="44"/>
      <c r="H56" s="44"/>
      <c r="I56" s="44"/>
      <c r="J56" s="44"/>
      <c r="K56" s="16"/>
      <c r="L56" s="4">
        <v>0</v>
      </c>
    </row>
    <row r="57" spans="1:12" ht="78" customHeight="1">
      <c r="A57" s="62">
        <v>9</v>
      </c>
      <c r="B57" s="10" t="s">
        <v>80</v>
      </c>
      <c r="C57" s="10" t="s">
        <v>74</v>
      </c>
      <c r="D57" s="46">
        <f aca="true" t="shared" si="15" ref="D57:J57">D49+D50+D51+D52</f>
        <v>0</v>
      </c>
      <c r="E57" s="57">
        <f t="shared" si="15"/>
        <v>5495</v>
      </c>
      <c r="F57" s="46">
        <f>F48</f>
        <v>2750</v>
      </c>
      <c r="G57" s="46">
        <f>G48</f>
        <v>3330.7</v>
      </c>
      <c r="H57" s="46">
        <f>H48</f>
        <v>12768.8</v>
      </c>
      <c r="I57" s="46">
        <f t="shared" si="15"/>
        <v>10384.7</v>
      </c>
      <c r="J57" s="46">
        <f t="shared" si="15"/>
        <v>274545</v>
      </c>
      <c r="K57" s="16"/>
      <c r="L57" s="4">
        <v>0</v>
      </c>
    </row>
    <row r="58" spans="1:12" ht="162" customHeight="1">
      <c r="A58" s="64" t="s">
        <v>81</v>
      </c>
      <c r="B58" s="10" t="s">
        <v>91</v>
      </c>
      <c r="C58" s="10" t="s">
        <v>74</v>
      </c>
      <c r="D58" s="46">
        <f>D49+D50+D51</f>
        <v>0</v>
      </c>
      <c r="E58" s="57">
        <f>E49+E50+E51</f>
        <v>5495</v>
      </c>
      <c r="F58" s="46">
        <f>F57</f>
        <v>2750</v>
      </c>
      <c r="G58" s="46">
        <f>G57</f>
        <v>3330.7</v>
      </c>
      <c r="H58" s="46">
        <f>H57</f>
        <v>12768.8</v>
      </c>
      <c r="I58" s="46">
        <f>I57</f>
        <v>10384.7</v>
      </c>
      <c r="J58" s="46">
        <v>264440</v>
      </c>
      <c r="K58" s="16"/>
      <c r="L58" s="4">
        <v>700</v>
      </c>
    </row>
    <row r="59" spans="1:12" s="2" customFormat="1" ht="150" customHeight="1">
      <c r="A59" s="65" t="s">
        <v>82</v>
      </c>
      <c r="B59" s="10" t="s">
        <v>83</v>
      </c>
      <c r="C59" s="10" t="s">
        <v>74</v>
      </c>
      <c r="D59" s="43">
        <f>D57</f>
        <v>0</v>
      </c>
      <c r="E59" s="56">
        <v>4800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17"/>
      <c r="L59" s="11">
        <v>778775.4</v>
      </c>
    </row>
    <row r="60" spans="1:12" s="2" customFormat="1" ht="45" customHeight="1">
      <c r="A60" s="65" t="s">
        <v>106</v>
      </c>
      <c r="B60" s="10" t="s">
        <v>113</v>
      </c>
      <c r="C60" s="10"/>
      <c r="D60" s="43"/>
      <c r="E60" s="56">
        <v>2900</v>
      </c>
      <c r="F60" s="43"/>
      <c r="G60" s="43"/>
      <c r="H60" s="43"/>
      <c r="I60" s="43"/>
      <c r="J60" s="43"/>
      <c r="K60" s="17"/>
      <c r="L60" s="11"/>
    </row>
    <row r="61" spans="1:12" s="2" customFormat="1" ht="45" customHeight="1">
      <c r="A61" s="65" t="s">
        <v>107</v>
      </c>
      <c r="B61" s="10" t="s">
        <v>108</v>
      </c>
      <c r="C61" s="10"/>
      <c r="D61" s="43"/>
      <c r="E61" s="56">
        <v>1900</v>
      </c>
      <c r="F61" s="43"/>
      <c r="G61" s="43"/>
      <c r="H61" s="43"/>
      <c r="I61" s="43"/>
      <c r="J61" s="43"/>
      <c r="K61" s="17"/>
      <c r="L61" s="11"/>
    </row>
    <row r="62" spans="1:12" s="2" customFormat="1" ht="199.5" customHeight="1">
      <c r="A62" s="64" t="s">
        <v>84</v>
      </c>
      <c r="B62" s="13" t="s">
        <v>92</v>
      </c>
      <c r="C62" s="13" t="s">
        <v>74</v>
      </c>
      <c r="D62" s="45">
        <v>0</v>
      </c>
      <c r="E62" s="45">
        <v>4800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16"/>
      <c r="L62" s="11"/>
    </row>
    <row r="63" spans="1:12" s="2" customFormat="1" ht="54.75" customHeight="1">
      <c r="A63" s="64" t="s">
        <v>109</v>
      </c>
      <c r="B63" s="13" t="s">
        <v>112</v>
      </c>
      <c r="C63" s="13"/>
      <c r="D63" s="45"/>
      <c r="E63" s="45">
        <v>2900</v>
      </c>
      <c r="F63" s="45"/>
      <c r="G63" s="45"/>
      <c r="H63" s="45"/>
      <c r="I63" s="45"/>
      <c r="J63" s="45"/>
      <c r="K63" s="16"/>
      <c r="L63" s="11"/>
    </row>
    <row r="64" spans="1:12" s="2" customFormat="1" ht="49.5" customHeight="1">
      <c r="A64" s="64" t="s">
        <v>110</v>
      </c>
      <c r="B64" s="13" t="s">
        <v>108</v>
      </c>
      <c r="C64" s="13"/>
      <c r="D64" s="45"/>
      <c r="E64" s="45">
        <v>1900</v>
      </c>
      <c r="F64" s="45"/>
      <c r="G64" s="45"/>
      <c r="H64" s="45"/>
      <c r="I64" s="45"/>
      <c r="J64" s="45"/>
      <c r="K64" s="16"/>
      <c r="L64" s="11"/>
    </row>
    <row r="65" spans="1:12" ht="157.5" customHeight="1">
      <c r="A65" s="62">
        <v>11</v>
      </c>
      <c r="B65" s="10" t="s">
        <v>85</v>
      </c>
      <c r="C65" s="10" t="s">
        <v>74</v>
      </c>
      <c r="D65" s="34">
        <f aca="true" t="shared" si="16" ref="D65:J65">D58-D62</f>
        <v>0</v>
      </c>
      <c r="E65" s="53">
        <f t="shared" si="16"/>
        <v>695</v>
      </c>
      <c r="F65" s="34">
        <f t="shared" si="16"/>
        <v>2750</v>
      </c>
      <c r="G65" s="34">
        <f t="shared" si="16"/>
        <v>3330.7</v>
      </c>
      <c r="H65" s="34">
        <f t="shared" si="16"/>
        <v>12768.8</v>
      </c>
      <c r="I65" s="34">
        <f t="shared" si="16"/>
        <v>10384.7</v>
      </c>
      <c r="J65" s="34">
        <f t="shared" si="16"/>
        <v>264440</v>
      </c>
      <c r="K65" s="16" t="s">
        <v>86</v>
      </c>
      <c r="L65" s="6">
        <f>SUM(L56:L62)</f>
        <v>779475.4</v>
      </c>
    </row>
    <row r="66" spans="1:12" s="2" customFormat="1" ht="189.75" customHeight="1">
      <c r="A66" s="62">
        <v>12</v>
      </c>
      <c r="B66" s="24" t="s">
        <v>100</v>
      </c>
      <c r="C66" s="10" t="s">
        <v>74</v>
      </c>
      <c r="D66" s="46">
        <f>D68*D42</f>
        <v>0</v>
      </c>
      <c r="E66" s="57">
        <v>5495</v>
      </c>
      <c r="F66" s="46">
        <v>2750</v>
      </c>
      <c r="G66" s="46">
        <v>3330.7</v>
      </c>
      <c r="H66" s="46">
        <v>12768.8</v>
      </c>
      <c r="I66" s="46">
        <v>10384.7</v>
      </c>
      <c r="J66" s="46">
        <v>10105</v>
      </c>
      <c r="K66" s="16" t="s">
        <v>111</v>
      </c>
      <c r="L66" s="5"/>
    </row>
    <row r="67" spans="1:12" ht="156.75">
      <c r="A67" s="63">
        <v>13</v>
      </c>
      <c r="B67" s="10" t="s">
        <v>87</v>
      </c>
      <c r="C67" s="10" t="s">
        <v>74</v>
      </c>
      <c r="D67" s="46">
        <v>286759.5</v>
      </c>
      <c r="E67" s="57">
        <v>341791.7</v>
      </c>
      <c r="F67" s="46">
        <v>346941.7</v>
      </c>
      <c r="G67" s="46">
        <v>355424.7</v>
      </c>
      <c r="H67" s="46">
        <v>382250</v>
      </c>
      <c r="I67" s="46">
        <v>387616</v>
      </c>
      <c r="J67" s="46">
        <v>443459</v>
      </c>
      <c r="K67" s="16"/>
      <c r="L67" s="4"/>
    </row>
    <row r="68" spans="1:12" ht="42.75">
      <c r="A68" s="63">
        <v>14</v>
      </c>
      <c r="B68" s="10" t="s">
        <v>88</v>
      </c>
      <c r="C68" s="10" t="s">
        <v>89</v>
      </c>
      <c r="D68" s="46">
        <f>D67/D14/1000</f>
        <v>98.13809034907597</v>
      </c>
      <c r="E68" s="57">
        <f aca="true" t="shared" si="17" ref="E68:J68">E67/E14/1000</f>
        <v>115.392201215395</v>
      </c>
      <c r="F68" s="46">
        <f t="shared" si="17"/>
        <v>114.80532759761748</v>
      </c>
      <c r="G68" s="46">
        <f t="shared" si="17"/>
        <v>116.83915187376728</v>
      </c>
      <c r="H68" s="46">
        <f t="shared" si="17"/>
        <v>122.4375400384369</v>
      </c>
      <c r="I68" s="46">
        <f t="shared" si="17"/>
        <v>123.56263946445647</v>
      </c>
      <c r="J68" s="46">
        <f t="shared" si="17"/>
        <v>132.09979148048853</v>
      </c>
      <c r="K68" s="16"/>
      <c r="L68" s="4"/>
    </row>
    <row r="69" spans="1:12" ht="15.75">
      <c r="A69" s="19"/>
      <c r="B69" s="20"/>
      <c r="C69" s="20"/>
      <c r="D69" s="47"/>
      <c r="E69" s="47"/>
      <c r="F69" s="47"/>
      <c r="G69" s="47"/>
      <c r="H69" s="47"/>
      <c r="I69" s="47"/>
      <c r="J69" s="47"/>
      <c r="K69" s="20"/>
      <c r="L69" s="4"/>
    </row>
    <row r="70" spans="1:11" ht="15.75">
      <c r="A70" s="19"/>
      <c r="B70" s="21" t="s">
        <v>98</v>
      </c>
      <c r="C70" s="20"/>
      <c r="D70" s="47"/>
      <c r="E70" s="47"/>
      <c r="F70" s="47"/>
      <c r="G70" s="47"/>
      <c r="H70" s="47"/>
      <c r="I70" s="47"/>
      <c r="J70" s="47"/>
      <c r="K70" s="20" t="s">
        <v>99</v>
      </c>
    </row>
    <row r="71" spans="1:11" ht="15.75">
      <c r="A71" s="19"/>
      <c r="B71" s="20"/>
      <c r="C71" s="20"/>
      <c r="D71" s="47"/>
      <c r="E71" s="47"/>
      <c r="F71" s="47"/>
      <c r="G71" s="47"/>
      <c r="H71" s="47"/>
      <c r="I71" s="47"/>
      <c r="J71" s="47"/>
      <c r="K71" s="20"/>
    </row>
    <row r="72" spans="1:11" ht="15.75">
      <c r="A72" s="19"/>
      <c r="B72" s="20" t="s">
        <v>97</v>
      </c>
      <c r="C72" s="20"/>
      <c r="D72" s="47"/>
      <c r="E72" s="47"/>
      <c r="F72" s="47"/>
      <c r="G72" s="47"/>
      <c r="H72" s="47"/>
      <c r="I72" s="47"/>
      <c r="J72" s="47"/>
      <c r="K72" s="20"/>
    </row>
    <row r="73" spans="1:11" ht="9.75" customHeight="1">
      <c r="A73" s="19"/>
      <c r="B73" s="20"/>
      <c r="C73" s="20"/>
      <c r="D73" s="47"/>
      <c r="E73" s="47"/>
      <c r="F73" s="47"/>
      <c r="G73" s="47"/>
      <c r="H73" s="47"/>
      <c r="I73" s="47"/>
      <c r="J73" s="47"/>
      <c r="K73" s="20"/>
    </row>
    <row r="74" spans="1:11" ht="15.75">
      <c r="A74" s="19"/>
      <c r="B74" s="20" t="s">
        <v>101</v>
      </c>
      <c r="C74" s="20"/>
      <c r="D74" s="47"/>
      <c r="E74" s="47"/>
      <c r="F74" s="47"/>
      <c r="G74" s="47"/>
      <c r="H74" s="47"/>
      <c r="I74" s="47"/>
      <c r="J74" s="47"/>
      <c r="K74" s="20"/>
    </row>
    <row r="75" spans="1:11" ht="9.75" customHeight="1">
      <c r="A75" s="19"/>
      <c r="B75" s="20"/>
      <c r="C75" s="20"/>
      <c r="D75" s="47"/>
      <c r="E75" s="47"/>
      <c r="F75" s="47"/>
      <c r="G75" s="47"/>
      <c r="H75" s="47"/>
      <c r="I75" s="47"/>
      <c r="J75" s="47"/>
      <c r="K75" s="20"/>
    </row>
    <row r="76" spans="1:11" ht="15.75">
      <c r="A76" s="19"/>
      <c r="B76" s="20" t="s">
        <v>102</v>
      </c>
      <c r="C76" s="20"/>
      <c r="D76" s="47"/>
      <c r="E76" s="47"/>
      <c r="F76" s="47"/>
      <c r="G76" s="47"/>
      <c r="H76" s="47"/>
      <c r="I76" s="47"/>
      <c r="J76" s="47"/>
      <c r="K76" s="20" t="s">
        <v>103</v>
      </c>
    </row>
    <row r="77" spans="1:11" ht="12.75">
      <c r="A77" s="22"/>
      <c r="B77" s="18"/>
      <c r="C77" s="18"/>
      <c r="D77" s="48"/>
      <c r="E77" s="48"/>
      <c r="F77" s="48"/>
      <c r="G77" s="48"/>
      <c r="H77" s="48"/>
      <c r="I77" s="48"/>
      <c r="J77" s="48"/>
      <c r="K77" s="18"/>
    </row>
    <row r="78" spans="1:11" ht="12.75">
      <c r="A78" s="22"/>
      <c r="B78" s="18" t="s">
        <v>104</v>
      </c>
      <c r="C78" s="18" t="s">
        <v>105</v>
      </c>
      <c r="D78" s="48"/>
      <c r="E78" s="48"/>
      <c r="F78" s="48"/>
      <c r="G78" s="48"/>
      <c r="H78" s="48"/>
      <c r="I78" s="48"/>
      <c r="J78" s="48"/>
      <c r="K78" s="18"/>
    </row>
  </sheetData>
  <sheetProtection/>
  <mergeCells count="7">
    <mergeCell ref="J2:K2"/>
    <mergeCell ref="K33:K34"/>
    <mergeCell ref="K6:K13"/>
    <mergeCell ref="K24:K31"/>
    <mergeCell ref="K15:K19"/>
    <mergeCell ref="K20:K22"/>
    <mergeCell ref="A3:K3"/>
  </mergeCells>
  <printOptions horizontalCentered="1"/>
  <pageMargins left="0.15748031496062992" right="0.15748031496062992" top="0.35433070866141736" bottom="0.15748031496062992" header="0.3937007874015748" footer="0.1574803149606299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КО-Овсянникова В.С.</dc:creator>
  <cp:keywords/>
  <dc:description/>
  <cp:lastModifiedBy>Кириланд</cp:lastModifiedBy>
  <cp:lastPrinted>2014-03-24T05:55:44Z</cp:lastPrinted>
  <dcterms:created xsi:type="dcterms:W3CDTF">2013-02-26T11:09:18Z</dcterms:created>
  <dcterms:modified xsi:type="dcterms:W3CDTF">2014-03-24T05:56:08Z</dcterms:modified>
  <cp:category/>
  <cp:version/>
  <cp:contentType/>
  <cp:contentStatus/>
</cp:coreProperties>
</file>