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0" windowWidth="21615" windowHeight="11340" activeTab="0"/>
  </bookViews>
  <sheets>
    <sheet name="мониторинг " sheetId="1" r:id="rId1"/>
    <sheet name="Лист1" sheetId="2" r:id="rId2"/>
  </sheets>
  <definedNames>
    <definedName name="_xlnm.Print_Area" localSheetId="0">'мониторинг '!$A$1:$V$26</definedName>
  </definedNames>
  <calcPr fullCalcOnLoad="1"/>
</workbook>
</file>

<file path=xl/sharedStrings.xml><?xml version="1.0" encoding="utf-8"?>
<sst xmlns="http://schemas.openxmlformats.org/spreadsheetml/2006/main" count="72" uniqueCount="67">
  <si>
    <t>МР Выборгский</t>
  </si>
  <si>
    <t>МР Киришский</t>
  </si>
  <si>
    <t>МР Волховский</t>
  </si>
  <si>
    <t>МР Всеволожский</t>
  </si>
  <si>
    <t>МР Подпорожский</t>
  </si>
  <si>
    <t>план по выдаче</t>
  </si>
  <si>
    <t>МР Тихвинский</t>
  </si>
  <si>
    <t>Показатели, которые необходимо достигнуть</t>
  </si>
  <si>
    <t xml:space="preserve"> </t>
  </si>
  <si>
    <t>Общий итог</t>
  </si>
  <si>
    <t>МР Лужский</t>
  </si>
  <si>
    <t>% от плана</t>
  </si>
  <si>
    <t>% от детей возраста                                                                                                                                                                                                                                                                                                                                                                                                                                                                                                                                                   5-18 лет</t>
  </si>
  <si>
    <t>Всего детей в возрасте от 5 до 18 лет</t>
  </si>
  <si>
    <t>Показатели, которые достигнуты</t>
  </si>
  <si>
    <t>Всего внесено детей в Навигатор</t>
  </si>
  <si>
    <t>77,5 % от общего числа детей</t>
  </si>
  <si>
    <t>МР Бокситогорский</t>
  </si>
  <si>
    <t>план по выдаче сертификатов</t>
  </si>
  <si>
    <t>Муниципальное образование</t>
  </si>
  <si>
    <t>35% от общего числа детей</t>
  </si>
  <si>
    <t>сертификат с номиналом</t>
  </si>
  <si>
    <t xml:space="preserve">кол-во </t>
  </si>
  <si>
    <t>%</t>
  </si>
  <si>
    <t>выдано фактически</t>
  </si>
  <si>
    <t>всего выдано сертификатов</t>
  </si>
  <si>
    <t>рачеты по дорожной карте</t>
  </si>
  <si>
    <t>10633( 35%)</t>
  </si>
  <si>
    <t>2982(35%)</t>
  </si>
  <si>
    <t>3594(50%)</t>
  </si>
  <si>
    <t>3952(45%)</t>
  </si>
  <si>
    <t>5274(40%)</t>
  </si>
  <si>
    <t>1200(35%)</t>
  </si>
  <si>
    <t>3650(45%)</t>
  </si>
  <si>
    <t>3800(42,6)</t>
  </si>
  <si>
    <t>2750(35%)</t>
  </si>
  <si>
    <t xml:space="preserve">% от  плана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</si>
  <si>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к-во, подтвержд. СНИЛС</t>
  </si>
  <si>
    <t>*Данные по численности детей от 5 до 18 лет на 01.01.2019 года из официального источника – управления Федеральной службы государственной статистики по г. С.-Петербургу и Ленинградской области</t>
  </si>
  <si>
    <t>МР Кингисеппский*</t>
  </si>
  <si>
    <t>МР Кировский*</t>
  </si>
  <si>
    <t>МР Ломоносовский</t>
  </si>
  <si>
    <t>МР Тосненский</t>
  </si>
  <si>
    <t>ГО Сосновый Бор</t>
  </si>
  <si>
    <t>МР Волосовский</t>
  </si>
  <si>
    <t>МР Сланцевский</t>
  </si>
  <si>
    <t>МР Лодейнопольский</t>
  </si>
  <si>
    <t>6759(45%)</t>
  </si>
  <si>
    <t>2303(35%)</t>
  </si>
  <si>
    <t>3369(35%)</t>
  </si>
  <si>
    <t>2022(35%)</t>
  </si>
  <si>
    <t>3559(35%)</t>
  </si>
  <si>
    <t>1420(35%)</t>
  </si>
  <si>
    <t>16958(35%)</t>
  </si>
  <si>
    <t>13110(46%)</t>
  </si>
  <si>
    <t>5451(50%)</t>
  </si>
  <si>
    <t xml:space="preserve">% от детей возраста 5-18 лет          </t>
  </si>
  <si>
    <t>МР Приозерский</t>
  </si>
  <si>
    <t>МР Гатчинский</t>
  </si>
  <si>
    <t xml:space="preserve">Вовлеченные дети  в настоящий момент </t>
  </si>
  <si>
    <r>
      <rPr>
        <b/>
        <sz val="10"/>
        <rFont val="Calibri"/>
        <family val="2"/>
      </rPr>
      <t>Сертификат учета</t>
    </r>
    <r>
      <rPr>
        <sz val="10"/>
        <rFont val="Calibri"/>
        <family val="2"/>
      </rPr>
      <t xml:space="preserve"> подтвержденных детей</t>
    </r>
  </si>
  <si>
    <t>Вовлеченные дети</t>
  </si>
  <si>
    <t>Вовлеченные дети в течении года</t>
  </si>
  <si>
    <t xml:space="preserve">% от детей возраста 5-18 лет        </t>
  </si>
  <si>
    <t>Мониторинг по внедрению ПФДОД и персонифицированному финансированию на 17.12.2020</t>
  </si>
  <si>
    <t>Не подтвержден или не выдан сертификат при подтвержденных данных ребенка</t>
  </si>
  <si>
    <t>Дети не подтверженны СНИЛС(дубли, дети до 5 лет, дети с некорректными данными)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</si>
</sst>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"/>
    <numFmt numFmtId="179" formatCode="0.0%"/>
    <numFmt numFmtId="180" formatCode="0.00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9"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0"/>
      <color indexed="36"/>
      <name val="Calibri"/>
      <family val="2"/>
    </font>
    <font>
      <b/>
      <sz val="9"/>
      <color indexed="36"/>
      <name val="Calibri"/>
      <family val="2"/>
    </font>
    <font>
      <b/>
      <i/>
      <sz val="11"/>
      <color indexed="36"/>
      <name val="Calibri"/>
      <family val="2"/>
    </font>
    <font>
      <sz val="11"/>
      <color indexed="36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Calibri"/>
      <family val="2"/>
    </font>
    <font>
      <b/>
      <sz val="10"/>
      <color rgb="FF7030A0"/>
      <name val="Calibri"/>
      <family val="2"/>
    </font>
    <font>
      <b/>
      <sz val="9"/>
      <color rgb="FF7030A0"/>
      <name val="Calibri"/>
      <family val="2"/>
    </font>
    <font>
      <b/>
      <i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top" wrapText="1"/>
    </xf>
    <xf numFmtId="0" fontId="57" fillId="0" borderId="15" xfId="0" applyNumberFormat="1" applyFont="1" applyFill="1" applyBorder="1" applyAlignment="1">
      <alignment vertical="center" wrapText="1"/>
    </xf>
    <xf numFmtId="0" fontId="57" fillId="0" borderId="18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wrapText="1"/>
    </xf>
    <xf numFmtId="0" fontId="58" fillId="0" borderId="19" xfId="0" applyNumberFormat="1" applyFont="1" applyFill="1" applyBorder="1" applyAlignment="1">
      <alignment horizontal="center" vertical="top" wrapText="1"/>
    </xf>
    <xf numFmtId="178" fontId="5" fillId="0" borderId="20" xfId="0" applyNumberFormat="1" applyFont="1" applyFill="1" applyBorder="1" applyAlignment="1">
      <alignment horizontal="center" vertical="top" wrapText="1"/>
    </xf>
    <xf numFmtId="1" fontId="55" fillId="0" borderId="21" xfId="0" applyNumberFormat="1" applyFont="1" applyFill="1" applyBorder="1" applyAlignment="1">
      <alignment horizontal="center" vertical="center" wrapText="1"/>
    </xf>
    <xf numFmtId="178" fontId="55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wrapText="1"/>
    </xf>
    <xf numFmtId="0" fontId="58" fillId="0" borderId="26" xfId="0" applyNumberFormat="1" applyFont="1" applyFill="1" applyBorder="1" applyAlignment="1">
      <alignment horizontal="center" vertical="top" wrapText="1"/>
    </xf>
    <xf numFmtId="178" fontId="5" fillId="0" borderId="27" xfId="0" applyNumberFormat="1" applyFont="1" applyFill="1" applyBorder="1" applyAlignment="1">
      <alignment horizontal="center" vertical="top" wrapText="1"/>
    </xf>
    <xf numFmtId="1" fontId="55" fillId="0" borderId="28" xfId="0" applyNumberFormat="1" applyFont="1" applyFill="1" applyBorder="1" applyAlignment="1">
      <alignment horizontal="center" vertical="center" wrapText="1"/>
    </xf>
    <xf numFmtId="178" fontId="55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58" fillId="0" borderId="26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wrapText="1"/>
    </xf>
    <xf numFmtId="0" fontId="58" fillId="0" borderId="32" xfId="0" applyNumberFormat="1" applyFont="1" applyFill="1" applyBorder="1" applyAlignment="1">
      <alignment horizontal="center" vertical="top" wrapText="1"/>
    </xf>
    <xf numFmtId="1" fontId="55" fillId="0" borderId="33" xfId="0" applyNumberFormat="1" applyFont="1" applyFill="1" applyBorder="1" applyAlignment="1">
      <alignment horizontal="center" vertical="center" wrapText="1"/>
    </xf>
    <xf numFmtId="178" fontId="55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1" fontId="5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/>
    </xf>
    <xf numFmtId="0" fontId="12" fillId="0" borderId="40" xfId="0" applyNumberFormat="1" applyFont="1" applyFill="1" applyBorder="1" applyAlignment="1">
      <alignment vertical="center" wrapText="1"/>
    </xf>
    <xf numFmtId="179" fontId="6" fillId="0" borderId="41" xfId="0" applyNumberFormat="1" applyFont="1" applyFill="1" applyBorder="1" applyAlignment="1">
      <alignment horizontal="center" vertical="center" wrapText="1"/>
    </xf>
    <xf numFmtId="0" fontId="56" fillId="0" borderId="4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 wrapText="1"/>
    </xf>
    <xf numFmtId="0" fontId="5" fillId="0" borderId="43" xfId="0" applyNumberFormat="1" applyFont="1" applyFill="1" applyBorder="1" applyAlignment="1">
      <alignment horizontal="center" vertical="top" wrapText="1"/>
    </xf>
    <xf numFmtId="1" fontId="55" fillId="0" borderId="43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top" wrapText="1"/>
    </xf>
    <xf numFmtId="0" fontId="55" fillId="0" borderId="30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" fontId="55" fillId="0" borderId="45" xfId="0" applyNumberFormat="1" applyFont="1" applyFill="1" applyBorder="1" applyAlignment="1">
      <alignment horizontal="center" vertical="center"/>
    </xf>
    <xf numFmtId="1" fontId="55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 wrapText="1"/>
    </xf>
    <xf numFmtId="0" fontId="55" fillId="0" borderId="30" xfId="0" applyNumberFormat="1" applyFont="1" applyFill="1" applyBorder="1" applyAlignment="1">
      <alignment horizontal="center" vertical="center" wrapText="1"/>
    </xf>
    <xf numFmtId="0" fontId="55" fillId="0" borderId="30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 vertical="top" wrapText="1"/>
    </xf>
    <xf numFmtId="1" fontId="55" fillId="0" borderId="46" xfId="0" applyNumberFormat="1" applyFont="1" applyFill="1" applyBorder="1" applyAlignment="1">
      <alignment horizontal="center" vertical="center"/>
    </xf>
    <xf numFmtId="1" fontId="55" fillId="0" borderId="47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8" fontId="6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top" wrapText="1"/>
    </xf>
    <xf numFmtId="178" fontId="61" fillId="0" borderId="27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10" fontId="56" fillId="0" borderId="42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vertical="top" wrapText="1"/>
    </xf>
    <xf numFmtId="178" fontId="62" fillId="0" borderId="2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/>
    </xf>
    <xf numFmtId="178" fontId="62" fillId="0" borderId="24" xfId="0" applyNumberFormat="1" applyFont="1" applyFill="1" applyBorder="1" applyAlignment="1">
      <alignment horizontal="center" vertical="center"/>
    </xf>
    <xf numFmtId="178" fontId="64" fillId="0" borderId="27" xfId="0" applyNumberFormat="1" applyFont="1" applyFill="1" applyBorder="1" applyAlignment="1">
      <alignment horizontal="center" vertical="top" wrapText="1"/>
    </xf>
    <xf numFmtId="178" fontId="65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79" fontId="6" fillId="33" borderId="41" xfId="0" applyNumberFormat="1" applyFont="1" applyFill="1" applyBorder="1" applyAlignment="1">
      <alignment horizontal="center" vertical="center" wrapText="1"/>
    </xf>
    <xf numFmtId="178" fontId="64" fillId="0" borderId="52" xfId="0" applyNumberFormat="1" applyFont="1" applyFill="1" applyBorder="1" applyAlignment="1">
      <alignment horizontal="center" vertical="top" wrapText="1"/>
    </xf>
    <xf numFmtId="178" fontId="63" fillId="0" borderId="53" xfId="0" applyNumberFormat="1" applyFont="1" applyFill="1" applyBorder="1" applyAlignment="1">
      <alignment horizontal="center" vertical="center"/>
    </xf>
    <xf numFmtId="178" fontId="63" fillId="0" borderId="24" xfId="0" applyNumberFormat="1" applyFont="1" applyFill="1" applyBorder="1" applyAlignment="1">
      <alignment horizontal="center" vertical="center"/>
    </xf>
    <xf numFmtId="179" fontId="6" fillId="0" borderId="37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vertical="top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13" fillId="0" borderId="30" xfId="53" applyFill="1" applyBorder="1">
      <alignment/>
      <protection/>
    </xf>
    <xf numFmtId="178" fontId="13" fillId="0" borderId="30" xfId="53" applyNumberFormat="1" applyFill="1" applyBorder="1" applyAlignment="1">
      <alignment horizontal="center"/>
      <protection/>
    </xf>
    <xf numFmtId="178" fontId="66" fillId="0" borderId="30" xfId="53" applyNumberFormat="1" applyFont="1" applyFill="1" applyBorder="1" applyAlignment="1">
      <alignment horizontal="center"/>
      <protection/>
    </xf>
    <xf numFmtId="178" fontId="67" fillId="0" borderId="30" xfId="53" applyNumberFormat="1" applyFont="1" applyFill="1" applyBorder="1" applyAlignment="1">
      <alignment horizontal="center"/>
      <protection/>
    </xf>
    <xf numFmtId="0" fontId="7" fillId="0" borderId="54" xfId="0" applyNumberFormat="1" applyFont="1" applyFill="1" applyBorder="1" applyAlignment="1">
      <alignment vertical="top" wrapText="1"/>
    </xf>
    <xf numFmtId="0" fontId="13" fillId="0" borderId="28" xfId="53" applyFill="1" applyBorder="1">
      <alignment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13" fillId="0" borderId="30" xfId="53" applyBorder="1">
      <alignment/>
      <protection/>
    </xf>
    <xf numFmtId="0" fontId="65" fillId="0" borderId="30" xfId="0" applyNumberFormat="1" applyFont="1" applyFill="1" applyBorder="1" applyAlignment="1">
      <alignment horizontal="center" vertical="center"/>
    </xf>
    <xf numFmtId="0" fontId="63" fillId="0" borderId="3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 wrapText="1"/>
    </xf>
    <xf numFmtId="0" fontId="13" fillId="0" borderId="44" xfId="53" applyBorder="1">
      <alignment/>
      <protection/>
    </xf>
    <xf numFmtId="0" fontId="68" fillId="0" borderId="3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0" fontId="59" fillId="0" borderId="5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9" fillId="0" borderId="58" xfId="0" applyNumberFormat="1" applyFont="1" applyFill="1" applyBorder="1" applyAlignment="1">
      <alignment horizontal="center" vertical="center" wrapText="1"/>
    </xf>
    <xf numFmtId="0" fontId="59" fillId="0" borderId="4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top" wrapText="1"/>
    </xf>
    <xf numFmtId="0" fontId="8" fillId="0" borderId="40" xfId="0" applyNumberFormat="1" applyFont="1" applyFill="1" applyBorder="1" applyAlignment="1">
      <alignment horizontal="center" vertical="top" wrapText="1"/>
    </xf>
    <xf numFmtId="178" fontId="13" fillId="0" borderId="28" xfId="53" applyNumberFormat="1" applyFill="1" applyBorder="1">
      <alignment/>
      <protection/>
    </xf>
    <xf numFmtId="178" fontId="13" fillId="34" borderId="28" xfId="53" applyNumberFormat="1" applyFill="1" applyBorder="1">
      <alignment/>
      <protection/>
    </xf>
    <xf numFmtId="0" fontId="40" fillId="0" borderId="30" xfId="0" applyNumberFormat="1" applyFont="1" applyFill="1" applyBorder="1" applyAlignment="1">
      <alignment horizontal="center" vertical="center" wrapText="1"/>
    </xf>
    <xf numFmtId="0" fontId="63" fillId="34" borderId="30" xfId="0" applyNumberFormat="1" applyFont="1" applyFill="1" applyBorder="1" applyAlignment="1">
      <alignment horizontal="center" vertical="center"/>
    </xf>
    <xf numFmtId="0" fontId="63" fillId="34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SheetLayoutView="100" zoomScalePageLayoutView="0" workbookViewId="0" topLeftCell="A1">
      <selection activeCell="R22" sqref="R22"/>
    </sheetView>
  </sheetViews>
  <sheetFormatPr defaultColWidth="9.140625" defaultRowHeight="15"/>
  <cols>
    <col min="1" max="1" width="22.421875" style="0" customWidth="1"/>
    <col min="2" max="2" width="10.140625" style="0" customWidth="1"/>
    <col min="3" max="3" width="7.7109375" style="0" customWidth="1"/>
    <col min="4" max="4" width="7.8515625" style="0" customWidth="1"/>
    <col min="5" max="5" width="10.00390625" style="0" customWidth="1"/>
    <col min="6" max="6" width="8.00390625" style="0" customWidth="1"/>
    <col min="7" max="7" width="9.140625" style="0" customWidth="1"/>
    <col min="8" max="8" width="10.421875" style="0" customWidth="1"/>
    <col min="9" max="9" width="9.140625" style="0" customWidth="1"/>
    <col min="10" max="10" width="10.28125" style="0" customWidth="1"/>
    <col min="11" max="11" width="9.421875" style="0" customWidth="1"/>
    <col min="12" max="12" width="8.8515625" style="0" customWidth="1"/>
    <col min="13" max="13" width="11.28125" style="0" customWidth="1"/>
    <col min="14" max="15" width="9.8515625" style="0" customWidth="1"/>
    <col min="16" max="16" width="9.00390625" style="0" customWidth="1"/>
    <col min="17" max="17" width="12.421875" style="0" customWidth="1"/>
    <col min="18" max="18" width="13.28125" style="0" customWidth="1"/>
    <col min="19" max="20" width="10.421875" style="0" customWidth="1"/>
    <col min="21" max="21" width="10.140625" style="0" customWidth="1"/>
    <col min="22" max="22" width="10.8515625" style="0" customWidth="1"/>
  </cols>
  <sheetData>
    <row r="1" spans="1:22" ht="21">
      <c r="A1" s="9"/>
      <c r="B1" s="134" t="s">
        <v>64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42" customHeight="1" thickBot="1">
      <c r="A3" s="136" t="s">
        <v>19</v>
      </c>
      <c r="B3" s="138" t="s">
        <v>13</v>
      </c>
      <c r="C3" s="144" t="s">
        <v>15</v>
      </c>
      <c r="D3" s="145"/>
      <c r="E3" s="143" t="s">
        <v>18</v>
      </c>
      <c r="F3" s="143"/>
      <c r="G3" s="140" t="s">
        <v>25</v>
      </c>
      <c r="H3" s="141"/>
      <c r="I3" s="142"/>
      <c r="J3" s="146" t="s">
        <v>60</v>
      </c>
      <c r="K3" s="130" t="s">
        <v>21</v>
      </c>
      <c r="L3" s="131"/>
      <c r="M3" s="131"/>
      <c r="N3" s="131"/>
      <c r="O3" s="131"/>
      <c r="P3" s="131"/>
      <c r="Q3" s="150" t="s">
        <v>65</v>
      </c>
      <c r="R3" s="129" t="s">
        <v>66</v>
      </c>
      <c r="S3" s="132" t="s">
        <v>61</v>
      </c>
      <c r="T3" s="132"/>
      <c r="U3" s="131"/>
      <c r="V3" s="133"/>
    </row>
    <row r="4" spans="1:23" ht="65.25" customHeight="1" thickBot="1">
      <c r="A4" s="137"/>
      <c r="B4" s="139"/>
      <c r="C4" s="91" t="s">
        <v>37</v>
      </c>
      <c r="D4" s="92" t="s">
        <v>23</v>
      </c>
      <c r="E4" s="14" t="s">
        <v>22</v>
      </c>
      <c r="F4" s="15" t="s">
        <v>23</v>
      </c>
      <c r="G4" s="93" t="s">
        <v>22</v>
      </c>
      <c r="H4" s="63" t="s">
        <v>56</v>
      </c>
      <c r="I4" s="94" t="s">
        <v>36</v>
      </c>
      <c r="J4" s="147"/>
      <c r="K4" s="16" t="s">
        <v>5</v>
      </c>
      <c r="L4" s="17" t="s">
        <v>12</v>
      </c>
      <c r="M4" s="18" t="s">
        <v>26</v>
      </c>
      <c r="N4" s="95" t="s">
        <v>24</v>
      </c>
      <c r="O4" s="66" t="s">
        <v>12</v>
      </c>
      <c r="P4" s="100" t="s">
        <v>11</v>
      </c>
      <c r="Q4" s="150"/>
      <c r="R4" s="129"/>
      <c r="S4" s="121" t="s">
        <v>59</v>
      </c>
      <c r="T4" s="121"/>
      <c r="U4" s="114" t="s">
        <v>62</v>
      </c>
      <c r="V4" s="115" t="s">
        <v>63</v>
      </c>
      <c r="W4" s="1"/>
    </row>
    <row r="5" spans="1:23" ht="15">
      <c r="A5" s="19" t="s">
        <v>43</v>
      </c>
      <c r="B5" s="20">
        <v>8003</v>
      </c>
      <c r="C5" s="67">
        <v>7230</v>
      </c>
      <c r="D5" s="21">
        <f>(C5*100)/B5</f>
        <v>90.3411220792203</v>
      </c>
      <c r="E5" s="22">
        <f>(B5*F5)/100</f>
        <v>6202.325</v>
      </c>
      <c r="F5" s="23">
        <v>77.5</v>
      </c>
      <c r="G5" s="24">
        <f>J5+N5</f>
        <v>6989</v>
      </c>
      <c r="H5" s="90">
        <f>(G5*100)/B5</f>
        <v>87.32975134324629</v>
      </c>
      <c r="I5" s="25">
        <f>(G5*100)/E5</f>
        <v>112.68355012031779</v>
      </c>
      <c r="J5" s="26">
        <v>4008</v>
      </c>
      <c r="K5" s="68">
        <f aca="true" t="shared" si="0" ref="K5:K22">(B5*L5)/100</f>
        <v>2801.05</v>
      </c>
      <c r="L5" s="69">
        <v>35</v>
      </c>
      <c r="M5" s="69" t="s">
        <v>28</v>
      </c>
      <c r="N5" s="70">
        <v>2981</v>
      </c>
      <c r="O5" s="71">
        <f>(N5*L5)/K5</f>
        <v>37.24853180057478</v>
      </c>
      <c r="P5" s="104">
        <f aca="true" t="shared" si="1" ref="P5:P22">(N5*100)/K5</f>
        <v>106.4243765730708</v>
      </c>
      <c r="Q5" s="128">
        <v>240</v>
      </c>
      <c r="R5" s="152">
        <v>2795</v>
      </c>
      <c r="S5" s="122">
        <v>5455</v>
      </c>
      <c r="T5" s="148">
        <f>S5/B5*100</f>
        <v>68.16193927277271</v>
      </c>
      <c r="U5" s="117">
        <v>6798</v>
      </c>
      <c r="V5" s="118">
        <f aca="true" t="shared" si="2" ref="V5:V22">(U5*100)/B5</f>
        <v>84.94314632012996</v>
      </c>
      <c r="W5" s="3"/>
    </row>
    <row r="6" spans="1:23" ht="15">
      <c r="A6" s="27" t="s">
        <v>17</v>
      </c>
      <c r="B6" s="28">
        <v>6401</v>
      </c>
      <c r="C6" s="72">
        <v>5321</v>
      </c>
      <c r="D6" s="29">
        <f aca="true" t="shared" si="3" ref="D6:D22">(C6*100)/B6</f>
        <v>83.12763630682706</v>
      </c>
      <c r="E6" s="30">
        <f aca="true" t="shared" si="4" ref="E6:E22">(B6*F6)/100</f>
        <v>4992.78</v>
      </c>
      <c r="F6" s="31">
        <v>78</v>
      </c>
      <c r="G6" s="24">
        <f aca="true" t="shared" si="5" ref="G6:G22">J6+N6</f>
        <v>5314</v>
      </c>
      <c r="H6" s="90">
        <f aca="true" t="shared" si="6" ref="H6:H22">(G6*100)/B6</f>
        <v>83.01827839400094</v>
      </c>
      <c r="I6" s="25">
        <f aca="true" t="shared" si="7" ref="I6:I22">(G6*100)/E6</f>
        <v>106.43369024871916</v>
      </c>
      <c r="J6" s="32">
        <v>3066</v>
      </c>
      <c r="K6" s="75">
        <f t="shared" si="0"/>
        <v>2240.35</v>
      </c>
      <c r="L6" s="73">
        <v>35</v>
      </c>
      <c r="M6" s="73" t="s">
        <v>48</v>
      </c>
      <c r="N6" s="77">
        <v>2248</v>
      </c>
      <c r="O6" s="74">
        <f aca="true" t="shared" si="8" ref="O6:O22">(N6*L6)/K6</f>
        <v>35.11951257615998</v>
      </c>
      <c r="P6" s="107">
        <f t="shared" si="1"/>
        <v>100.34146450331421</v>
      </c>
      <c r="Q6" s="124">
        <v>7</v>
      </c>
      <c r="R6" s="125">
        <v>229</v>
      </c>
      <c r="S6" s="122">
        <v>3756</v>
      </c>
      <c r="T6" s="148">
        <f aca="true" t="shared" si="9" ref="T6:T22">S6/B6*100</f>
        <v>58.678331510701454</v>
      </c>
      <c r="U6" s="117">
        <v>5045</v>
      </c>
      <c r="V6" s="119">
        <f t="shared" si="2"/>
        <v>78.81581002968286</v>
      </c>
      <c r="W6" s="3"/>
    </row>
    <row r="7" spans="1:23" ht="15">
      <c r="A7" s="27" t="s">
        <v>44</v>
      </c>
      <c r="B7" s="28">
        <v>6723</v>
      </c>
      <c r="C7" s="72">
        <v>5862</v>
      </c>
      <c r="D7" s="29">
        <f t="shared" si="3"/>
        <v>87.19321731369924</v>
      </c>
      <c r="E7" s="30">
        <f t="shared" si="4"/>
        <v>5210.325</v>
      </c>
      <c r="F7" s="31">
        <v>77.5</v>
      </c>
      <c r="G7" s="24">
        <f t="shared" si="5"/>
        <v>5806</v>
      </c>
      <c r="H7" s="90">
        <f t="shared" si="6"/>
        <v>86.36025583816749</v>
      </c>
      <c r="I7" s="25">
        <f t="shared" si="7"/>
        <v>111.43258817828062</v>
      </c>
      <c r="J7" s="32">
        <v>2214</v>
      </c>
      <c r="K7" s="75">
        <f t="shared" si="0"/>
        <v>3361.5</v>
      </c>
      <c r="L7" s="76">
        <v>50</v>
      </c>
      <c r="M7" s="76" t="s">
        <v>29</v>
      </c>
      <c r="N7" s="77">
        <v>3592</v>
      </c>
      <c r="O7" s="74">
        <f t="shared" si="8"/>
        <v>53.42852893053696</v>
      </c>
      <c r="P7" s="104">
        <f t="shared" si="1"/>
        <v>106.85705786107393</v>
      </c>
      <c r="Q7" s="124">
        <v>56</v>
      </c>
      <c r="R7" s="126">
        <v>572</v>
      </c>
      <c r="S7" s="122">
        <v>4720</v>
      </c>
      <c r="T7" s="148">
        <f t="shared" si="9"/>
        <v>70.20675293767663</v>
      </c>
      <c r="U7" s="117">
        <v>5838</v>
      </c>
      <c r="V7" s="118">
        <f t="shared" si="2"/>
        <v>86.83623382418563</v>
      </c>
      <c r="W7" s="3"/>
    </row>
    <row r="8" spans="1:23" ht="15">
      <c r="A8" s="27" t="s">
        <v>2</v>
      </c>
      <c r="B8" s="33">
        <v>10901</v>
      </c>
      <c r="C8" s="78">
        <v>8713</v>
      </c>
      <c r="D8" s="29">
        <f t="shared" si="3"/>
        <v>79.92844693147417</v>
      </c>
      <c r="E8" s="30">
        <f t="shared" si="4"/>
        <v>8502.78</v>
      </c>
      <c r="F8" s="31">
        <v>78</v>
      </c>
      <c r="G8" s="24">
        <f t="shared" si="5"/>
        <v>8652</v>
      </c>
      <c r="H8" s="90">
        <f t="shared" si="6"/>
        <v>79.36886524172094</v>
      </c>
      <c r="I8" s="25">
        <f t="shared" si="7"/>
        <v>101.75495543810376</v>
      </c>
      <c r="J8" s="32">
        <v>3151</v>
      </c>
      <c r="K8" s="75">
        <f t="shared" si="0"/>
        <v>5450.5</v>
      </c>
      <c r="L8" s="76">
        <v>50</v>
      </c>
      <c r="M8" s="76" t="s">
        <v>55</v>
      </c>
      <c r="N8" s="77">
        <v>5501</v>
      </c>
      <c r="O8" s="74">
        <f t="shared" si="8"/>
        <v>50.463260251353084</v>
      </c>
      <c r="P8" s="104">
        <f t="shared" si="1"/>
        <v>100.92652050270617</v>
      </c>
      <c r="Q8" s="124">
        <v>62</v>
      </c>
      <c r="R8" s="151">
        <v>1149</v>
      </c>
      <c r="S8" s="122">
        <v>5853</v>
      </c>
      <c r="T8" s="149">
        <f t="shared" si="9"/>
        <v>53.69232180533896</v>
      </c>
      <c r="U8" s="117">
        <v>7542</v>
      </c>
      <c r="V8" s="120">
        <f t="shared" si="2"/>
        <v>69.18631318227686</v>
      </c>
      <c r="W8" s="3"/>
    </row>
    <row r="9" spans="1:25" s="9" customFormat="1" ht="15">
      <c r="A9" s="27" t="s">
        <v>3</v>
      </c>
      <c r="B9" s="28">
        <v>48449</v>
      </c>
      <c r="C9" s="72">
        <v>42452</v>
      </c>
      <c r="D9" s="29">
        <f t="shared" si="3"/>
        <v>87.62203554252926</v>
      </c>
      <c r="E9" s="30">
        <f t="shared" si="4"/>
        <v>37547.975</v>
      </c>
      <c r="F9" s="31">
        <v>77.5</v>
      </c>
      <c r="G9" s="24">
        <f t="shared" si="5"/>
        <v>42193</v>
      </c>
      <c r="H9" s="90">
        <f t="shared" si="6"/>
        <v>87.0874527854032</v>
      </c>
      <c r="I9" s="25">
        <f t="shared" si="7"/>
        <v>112.37090681987512</v>
      </c>
      <c r="J9" s="32">
        <v>25237</v>
      </c>
      <c r="K9" s="75">
        <f t="shared" si="0"/>
        <v>16957.15</v>
      </c>
      <c r="L9" s="76">
        <v>35</v>
      </c>
      <c r="M9" s="76" t="s">
        <v>53</v>
      </c>
      <c r="N9" s="77">
        <v>16956</v>
      </c>
      <c r="O9" s="74">
        <f t="shared" si="8"/>
        <v>34.99762636999731</v>
      </c>
      <c r="P9" s="104">
        <f t="shared" si="1"/>
        <v>99.99321819999233</v>
      </c>
      <c r="Q9" s="124">
        <v>259</v>
      </c>
      <c r="R9" s="151">
        <v>12764</v>
      </c>
      <c r="S9" s="122">
        <v>32115</v>
      </c>
      <c r="T9" s="148">
        <f t="shared" si="9"/>
        <v>66.28619785754091</v>
      </c>
      <c r="U9" s="117">
        <v>46968</v>
      </c>
      <c r="V9" s="118">
        <f t="shared" si="2"/>
        <v>96.94317736176185</v>
      </c>
      <c r="W9" s="7"/>
      <c r="Y9" s="9" t="s">
        <v>8</v>
      </c>
    </row>
    <row r="10" spans="1:23" s="9" customFormat="1" ht="15">
      <c r="A10" s="27" t="s">
        <v>0</v>
      </c>
      <c r="B10" s="28">
        <v>23742</v>
      </c>
      <c r="C10" s="72">
        <v>20489</v>
      </c>
      <c r="D10" s="29">
        <f t="shared" si="3"/>
        <v>86.29854266700362</v>
      </c>
      <c r="E10" s="30">
        <f t="shared" si="4"/>
        <v>18400.05</v>
      </c>
      <c r="F10" s="31">
        <v>77.5</v>
      </c>
      <c r="G10" s="24">
        <f t="shared" si="5"/>
        <v>20419</v>
      </c>
      <c r="H10" s="90">
        <f t="shared" si="6"/>
        <v>86.00370651166709</v>
      </c>
      <c r="I10" s="25">
        <f t="shared" si="7"/>
        <v>110.97252453118334</v>
      </c>
      <c r="J10" s="32">
        <v>9789</v>
      </c>
      <c r="K10" s="75">
        <f t="shared" si="0"/>
        <v>10683.9</v>
      </c>
      <c r="L10" s="76">
        <v>45</v>
      </c>
      <c r="M10" s="76" t="s">
        <v>27</v>
      </c>
      <c r="N10" s="77">
        <v>10630</v>
      </c>
      <c r="O10" s="74">
        <f t="shared" si="8"/>
        <v>44.77297616039087</v>
      </c>
      <c r="P10" s="101">
        <f t="shared" si="1"/>
        <v>99.49550257864638</v>
      </c>
      <c r="Q10" s="124">
        <v>75</v>
      </c>
      <c r="R10" s="151">
        <v>5002</v>
      </c>
      <c r="S10" s="122">
        <v>13369</v>
      </c>
      <c r="T10" s="149">
        <f t="shared" si="9"/>
        <v>56.30949372420183</v>
      </c>
      <c r="U10" s="117">
        <v>16520</v>
      </c>
      <c r="V10" s="120">
        <f t="shared" si="2"/>
        <v>69.58133265942212</v>
      </c>
      <c r="W10" s="7"/>
    </row>
    <row r="11" spans="1:23" s="9" customFormat="1" ht="15">
      <c r="A11" s="27" t="s">
        <v>58</v>
      </c>
      <c r="B11" s="28">
        <v>29110</v>
      </c>
      <c r="C11" s="72">
        <v>24016</v>
      </c>
      <c r="D11" s="29">
        <f t="shared" si="3"/>
        <v>82.50085881140501</v>
      </c>
      <c r="E11" s="30">
        <f t="shared" si="4"/>
        <v>22560.25</v>
      </c>
      <c r="F11" s="31">
        <v>77.5</v>
      </c>
      <c r="G11" s="24">
        <f t="shared" si="5"/>
        <v>23787</v>
      </c>
      <c r="H11" s="90">
        <f t="shared" si="6"/>
        <v>81.71418756441085</v>
      </c>
      <c r="I11" s="25">
        <f t="shared" si="7"/>
        <v>105.43766137343336</v>
      </c>
      <c r="J11" s="32">
        <v>10680</v>
      </c>
      <c r="K11" s="75">
        <f t="shared" si="0"/>
        <v>13099.5</v>
      </c>
      <c r="L11" s="76">
        <v>45</v>
      </c>
      <c r="M11" s="76" t="s">
        <v>54</v>
      </c>
      <c r="N11" s="77">
        <v>13107</v>
      </c>
      <c r="O11" s="74">
        <f t="shared" si="8"/>
        <v>45.02576434215047</v>
      </c>
      <c r="P11" s="104">
        <f t="shared" si="1"/>
        <v>100.0572540936677</v>
      </c>
      <c r="Q11" s="124">
        <v>226</v>
      </c>
      <c r="R11" s="151">
        <v>4585</v>
      </c>
      <c r="S11" s="122">
        <v>13333</v>
      </c>
      <c r="T11" s="149">
        <f t="shared" si="9"/>
        <v>45.80212985228444</v>
      </c>
      <c r="U11" s="117">
        <v>17056</v>
      </c>
      <c r="V11" s="120">
        <f t="shared" si="2"/>
        <v>58.59154929577465</v>
      </c>
      <c r="W11" s="7"/>
    </row>
    <row r="12" spans="1:25" s="9" customFormat="1" ht="15">
      <c r="A12" s="27" t="s">
        <v>39</v>
      </c>
      <c r="B12" s="28">
        <v>10770</v>
      </c>
      <c r="C12" s="72">
        <v>9210</v>
      </c>
      <c r="D12" s="29">
        <f t="shared" si="3"/>
        <v>85.51532033426184</v>
      </c>
      <c r="E12" s="30">
        <f t="shared" si="4"/>
        <v>8346.75</v>
      </c>
      <c r="F12" s="31">
        <v>77.5</v>
      </c>
      <c r="G12" s="24">
        <f t="shared" si="5"/>
        <v>8913</v>
      </c>
      <c r="H12" s="90">
        <f t="shared" si="6"/>
        <v>82.75766016713092</v>
      </c>
      <c r="I12" s="25">
        <f t="shared" si="7"/>
        <v>106.78407763500763</v>
      </c>
      <c r="J12" s="32">
        <v>5886</v>
      </c>
      <c r="K12" s="75">
        <f t="shared" si="0"/>
        <v>3769.5</v>
      </c>
      <c r="L12" s="80">
        <v>35</v>
      </c>
      <c r="M12" s="80" t="s">
        <v>51</v>
      </c>
      <c r="N12" s="102">
        <v>3027</v>
      </c>
      <c r="O12" s="74">
        <f t="shared" si="8"/>
        <v>28.105849582172702</v>
      </c>
      <c r="P12" s="101">
        <f t="shared" si="1"/>
        <v>80.30242737763629</v>
      </c>
      <c r="Q12" s="124">
        <v>298</v>
      </c>
      <c r="R12" s="151">
        <v>2178</v>
      </c>
      <c r="S12" s="122">
        <v>8375</v>
      </c>
      <c r="T12" s="148">
        <f t="shared" si="9"/>
        <v>77.7623026926648</v>
      </c>
      <c r="U12" s="117">
        <v>9724</v>
      </c>
      <c r="V12" s="118">
        <f t="shared" si="2"/>
        <v>90.28783658310121</v>
      </c>
      <c r="W12" s="7"/>
      <c r="Y12" s="62"/>
    </row>
    <row r="13" spans="1:24" s="9" customFormat="1" ht="15">
      <c r="A13" s="27" t="s">
        <v>1</v>
      </c>
      <c r="B13" s="28">
        <v>8782</v>
      </c>
      <c r="C13" s="72">
        <v>7607</v>
      </c>
      <c r="D13" s="29">
        <f t="shared" si="3"/>
        <v>86.6203598269187</v>
      </c>
      <c r="E13" s="30">
        <f t="shared" si="4"/>
        <v>7289.06</v>
      </c>
      <c r="F13" s="31">
        <v>83</v>
      </c>
      <c r="G13" s="24">
        <f t="shared" si="5"/>
        <v>7565</v>
      </c>
      <c r="H13" s="90">
        <f t="shared" si="6"/>
        <v>86.14210885902983</v>
      </c>
      <c r="I13" s="25">
        <f t="shared" si="7"/>
        <v>103.78567332413232</v>
      </c>
      <c r="J13" s="32">
        <v>3613</v>
      </c>
      <c r="K13" s="75">
        <f t="shared" si="0"/>
        <v>3951.9</v>
      </c>
      <c r="L13" s="76">
        <v>45</v>
      </c>
      <c r="M13" s="76" t="s">
        <v>30</v>
      </c>
      <c r="N13" s="77">
        <v>3952</v>
      </c>
      <c r="O13" s="74">
        <f t="shared" si="8"/>
        <v>45.001138692780685</v>
      </c>
      <c r="P13" s="104">
        <f t="shared" si="1"/>
        <v>100.00253042840153</v>
      </c>
      <c r="Q13" s="124">
        <v>45</v>
      </c>
      <c r="R13" s="126">
        <v>625</v>
      </c>
      <c r="S13" s="122">
        <v>4634</v>
      </c>
      <c r="T13" s="149">
        <f t="shared" si="9"/>
        <v>52.76702345707128</v>
      </c>
      <c r="U13" s="117">
        <v>8035</v>
      </c>
      <c r="V13" s="118">
        <f t="shared" si="2"/>
        <v>91.49396492826236</v>
      </c>
      <c r="W13" s="7"/>
      <c r="X13" s="108"/>
    </row>
    <row r="14" spans="1:23" s="9" customFormat="1" ht="15">
      <c r="A14" s="27" t="s">
        <v>40</v>
      </c>
      <c r="B14" s="28">
        <v>13501</v>
      </c>
      <c r="C14" s="72">
        <v>10620</v>
      </c>
      <c r="D14" s="106">
        <f t="shared" si="3"/>
        <v>78.66083993778238</v>
      </c>
      <c r="E14" s="30">
        <f t="shared" si="4"/>
        <v>10463.275</v>
      </c>
      <c r="F14" s="31">
        <v>77.5</v>
      </c>
      <c r="G14" s="24">
        <f t="shared" si="5"/>
        <v>10467</v>
      </c>
      <c r="H14" s="90">
        <f t="shared" si="6"/>
        <v>77.52759054884824</v>
      </c>
      <c r="I14" s="105">
        <f t="shared" si="7"/>
        <v>100.03560070819127</v>
      </c>
      <c r="J14" s="32">
        <v>5716</v>
      </c>
      <c r="K14" s="75">
        <f t="shared" si="0"/>
        <v>4725.35</v>
      </c>
      <c r="L14" s="76">
        <v>35</v>
      </c>
      <c r="M14" s="76" t="s">
        <v>31</v>
      </c>
      <c r="N14" s="77">
        <v>4751</v>
      </c>
      <c r="O14" s="74">
        <f t="shared" si="8"/>
        <v>35.18998592696837</v>
      </c>
      <c r="P14" s="104">
        <f t="shared" si="1"/>
        <v>100.54281693419534</v>
      </c>
      <c r="Q14" s="124">
        <v>153</v>
      </c>
      <c r="R14" s="151">
        <v>5043</v>
      </c>
      <c r="S14" s="122">
        <v>8745</v>
      </c>
      <c r="T14" s="148">
        <f t="shared" si="9"/>
        <v>64.7729797792756</v>
      </c>
      <c r="U14" s="117">
        <v>10344</v>
      </c>
      <c r="V14" s="120">
        <f t="shared" si="2"/>
        <v>76.61654692245018</v>
      </c>
      <c r="W14" s="7"/>
    </row>
    <row r="15" spans="1:23" s="9" customFormat="1" ht="15.75" customHeight="1">
      <c r="A15" s="27" t="s">
        <v>46</v>
      </c>
      <c r="B15" s="28">
        <v>3626</v>
      </c>
      <c r="C15" s="72">
        <v>3235</v>
      </c>
      <c r="D15" s="29">
        <f t="shared" si="3"/>
        <v>89.21676778819636</v>
      </c>
      <c r="E15" s="30">
        <f t="shared" si="4"/>
        <v>2810.15</v>
      </c>
      <c r="F15" s="31">
        <v>77.5</v>
      </c>
      <c r="G15" s="24">
        <f t="shared" si="5"/>
        <v>3219</v>
      </c>
      <c r="H15" s="90">
        <f t="shared" si="6"/>
        <v>88.77551020408163</v>
      </c>
      <c r="I15" s="25">
        <f t="shared" si="7"/>
        <v>114.54904542462145</v>
      </c>
      <c r="J15" s="32">
        <v>1949</v>
      </c>
      <c r="K15" s="75">
        <f t="shared" si="0"/>
        <v>1269.1</v>
      </c>
      <c r="L15" s="76">
        <v>35</v>
      </c>
      <c r="M15" s="76" t="s">
        <v>32</v>
      </c>
      <c r="N15" s="77">
        <v>1270</v>
      </c>
      <c r="O15" s="74">
        <f t="shared" si="8"/>
        <v>35.02482073910645</v>
      </c>
      <c r="P15" s="104">
        <f t="shared" si="1"/>
        <v>100.07091639744702</v>
      </c>
      <c r="Q15" s="124">
        <v>16</v>
      </c>
      <c r="R15" s="126">
        <v>198</v>
      </c>
      <c r="S15" s="122">
        <v>1385</v>
      </c>
      <c r="T15" s="149">
        <f t="shared" si="9"/>
        <v>38.196359624931056</v>
      </c>
      <c r="U15" s="117">
        <v>1532</v>
      </c>
      <c r="V15" s="120">
        <f t="shared" si="2"/>
        <v>42.250413678985105</v>
      </c>
      <c r="W15" s="7"/>
    </row>
    <row r="16" spans="1:23" s="9" customFormat="1" ht="15">
      <c r="A16" s="27" t="s">
        <v>41</v>
      </c>
      <c r="B16" s="28">
        <v>8314</v>
      </c>
      <c r="C16" s="72">
        <v>6869</v>
      </c>
      <c r="D16" s="29">
        <f t="shared" si="3"/>
        <v>82.619677652153</v>
      </c>
      <c r="E16" s="30">
        <f t="shared" si="4"/>
        <v>6443.35</v>
      </c>
      <c r="F16" s="31">
        <v>77.5</v>
      </c>
      <c r="G16" s="24">
        <f t="shared" si="5"/>
        <v>6544</v>
      </c>
      <c r="H16" s="90">
        <f t="shared" si="6"/>
        <v>78.7106086119798</v>
      </c>
      <c r="I16" s="25">
        <f t="shared" si="7"/>
        <v>101.56207562836101</v>
      </c>
      <c r="J16" s="32">
        <v>2567</v>
      </c>
      <c r="K16" s="75">
        <f t="shared" si="0"/>
        <v>3741.3</v>
      </c>
      <c r="L16" s="76">
        <v>45</v>
      </c>
      <c r="M16" s="76" t="s">
        <v>33</v>
      </c>
      <c r="N16" s="77">
        <v>3977</v>
      </c>
      <c r="O16" s="74">
        <f t="shared" si="8"/>
        <v>47.834977146981</v>
      </c>
      <c r="P16" s="104">
        <f t="shared" si="1"/>
        <v>106.29994921551332</v>
      </c>
      <c r="Q16" s="124">
        <v>327</v>
      </c>
      <c r="R16" s="151">
        <v>1907</v>
      </c>
      <c r="S16" s="122">
        <v>5090</v>
      </c>
      <c r="T16" s="148">
        <f t="shared" si="9"/>
        <v>61.22203512148183</v>
      </c>
      <c r="U16" s="117">
        <v>6878</v>
      </c>
      <c r="V16" s="119">
        <f t="shared" si="2"/>
        <v>82.72792879480394</v>
      </c>
      <c r="W16" s="7"/>
    </row>
    <row r="17" spans="1:23" s="9" customFormat="1" ht="15">
      <c r="A17" s="27" t="s">
        <v>10</v>
      </c>
      <c r="B17" s="28">
        <v>8900</v>
      </c>
      <c r="C17" s="72">
        <v>7585</v>
      </c>
      <c r="D17" s="29">
        <f t="shared" si="3"/>
        <v>85.2247191011236</v>
      </c>
      <c r="E17" s="30">
        <f t="shared" si="4"/>
        <v>6897.5</v>
      </c>
      <c r="F17" s="31">
        <v>77.5</v>
      </c>
      <c r="G17" s="24">
        <f t="shared" si="5"/>
        <v>7378</v>
      </c>
      <c r="H17" s="90">
        <f t="shared" si="6"/>
        <v>82.89887640449439</v>
      </c>
      <c r="I17" s="25">
        <f t="shared" si="7"/>
        <v>106.96629213483146</v>
      </c>
      <c r="J17" s="34">
        <v>3580</v>
      </c>
      <c r="K17" s="75">
        <f t="shared" si="0"/>
        <v>3560</v>
      </c>
      <c r="L17" s="76">
        <v>40</v>
      </c>
      <c r="M17" s="76" t="s">
        <v>34</v>
      </c>
      <c r="N17" s="77">
        <v>3798</v>
      </c>
      <c r="O17" s="74">
        <f t="shared" si="8"/>
        <v>42.674157303370784</v>
      </c>
      <c r="P17" s="104">
        <f t="shared" si="1"/>
        <v>106.68539325842697</v>
      </c>
      <c r="Q17" s="124">
        <v>207</v>
      </c>
      <c r="R17" s="126">
        <v>714</v>
      </c>
      <c r="S17" s="122">
        <v>5970</v>
      </c>
      <c r="T17" s="148">
        <f t="shared" si="9"/>
        <v>67.07865168539325</v>
      </c>
      <c r="U17" s="117">
        <v>7691</v>
      </c>
      <c r="V17" s="118">
        <f t="shared" si="2"/>
        <v>86.41573033707866</v>
      </c>
      <c r="W17" s="7"/>
    </row>
    <row r="18" spans="1:23" ht="16.5" customHeight="1">
      <c r="A18" s="35" t="s">
        <v>4</v>
      </c>
      <c r="B18" s="33">
        <v>3908</v>
      </c>
      <c r="C18" s="78">
        <v>3306</v>
      </c>
      <c r="D18" s="29">
        <f t="shared" si="3"/>
        <v>84.5957011258956</v>
      </c>
      <c r="E18" s="30">
        <f t="shared" si="4"/>
        <v>3028.7</v>
      </c>
      <c r="F18" s="31">
        <v>77.5</v>
      </c>
      <c r="G18" s="24">
        <f t="shared" si="5"/>
        <v>3254</v>
      </c>
      <c r="H18" s="90">
        <f t="shared" si="6"/>
        <v>83.26509723643808</v>
      </c>
      <c r="I18" s="25">
        <f t="shared" si="7"/>
        <v>107.43883514379107</v>
      </c>
      <c r="J18" s="34">
        <v>1881</v>
      </c>
      <c r="K18" s="75">
        <f t="shared" si="0"/>
        <v>1367.8</v>
      </c>
      <c r="L18" s="79">
        <v>35</v>
      </c>
      <c r="M18" s="79" t="s">
        <v>52</v>
      </c>
      <c r="N18" s="103">
        <v>1373</v>
      </c>
      <c r="O18" s="74">
        <f t="shared" si="8"/>
        <v>35.13306038894575</v>
      </c>
      <c r="P18" s="104">
        <f t="shared" si="1"/>
        <v>100.380172539845</v>
      </c>
      <c r="Q18" s="124">
        <v>52</v>
      </c>
      <c r="R18" s="151">
        <v>1181</v>
      </c>
      <c r="S18" s="122">
        <v>2583</v>
      </c>
      <c r="T18" s="148">
        <f t="shared" si="9"/>
        <v>66.09518935516888</v>
      </c>
      <c r="U18" s="117">
        <v>3481</v>
      </c>
      <c r="V18" s="118">
        <f t="shared" si="2"/>
        <v>89.07369498464688</v>
      </c>
      <c r="W18" s="7"/>
    </row>
    <row r="19" spans="1:23" s="9" customFormat="1" ht="15">
      <c r="A19" s="27" t="s">
        <v>57</v>
      </c>
      <c r="B19" s="28">
        <v>7811</v>
      </c>
      <c r="C19" s="72">
        <v>5793</v>
      </c>
      <c r="D19" s="96">
        <f t="shared" si="3"/>
        <v>74.16463961080528</v>
      </c>
      <c r="E19" s="30">
        <f t="shared" si="4"/>
        <v>6053.525</v>
      </c>
      <c r="F19" s="31">
        <v>77.5</v>
      </c>
      <c r="G19" s="24">
        <f t="shared" si="5"/>
        <v>5740</v>
      </c>
      <c r="H19" s="90">
        <f t="shared" si="6"/>
        <v>73.48610933299193</v>
      </c>
      <c r="I19" s="105">
        <f t="shared" si="7"/>
        <v>94.82078623611864</v>
      </c>
      <c r="J19" s="34">
        <v>2990</v>
      </c>
      <c r="K19" s="75">
        <f t="shared" si="0"/>
        <v>2733.85</v>
      </c>
      <c r="L19" s="76">
        <v>35</v>
      </c>
      <c r="M19" s="76" t="s">
        <v>35</v>
      </c>
      <c r="N19" s="77">
        <v>2750</v>
      </c>
      <c r="O19" s="74">
        <f t="shared" si="8"/>
        <v>35.20675969786199</v>
      </c>
      <c r="P19" s="104">
        <f t="shared" si="1"/>
        <v>100.5907419938914</v>
      </c>
      <c r="Q19" s="124">
        <v>53</v>
      </c>
      <c r="R19" s="151">
        <v>1190</v>
      </c>
      <c r="S19" s="122">
        <v>5107</v>
      </c>
      <c r="T19" s="148">
        <f t="shared" si="9"/>
        <v>65.38215337344771</v>
      </c>
      <c r="U19" s="117">
        <v>6022</v>
      </c>
      <c r="V19" s="120">
        <f t="shared" si="2"/>
        <v>77.09640250928179</v>
      </c>
      <c r="W19" s="7"/>
    </row>
    <row r="20" spans="1:23" ht="15">
      <c r="A20" s="27" t="s">
        <v>45</v>
      </c>
      <c r="B20" s="28">
        <v>5421</v>
      </c>
      <c r="C20" s="72">
        <v>4511</v>
      </c>
      <c r="D20" s="29">
        <f t="shared" si="3"/>
        <v>83.21342925659472</v>
      </c>
      <c r="E20" s="30">
        <f t="shared" si="4"/>
        <v>4201.275</v>
      </c>
      <c r="F20" s="31">
        <v>77.5</v>
      </c>
      <c r="G20" s="24">
        <f t="shared" si="5"/>
        <v>4442</v>
      </c>
      <c r="H20" s="90">
        <f t="shared" si="6"/>
        <v>81.9406013650618</v>
      </c>
      <c r="I20" s="25">
        <f t="shared" si="7"/>
        <v>105.72980821298297</v>
      </c>
      <c r="J20" s="34">
        <v>2420</v>
      </c>
      <c r="K20" s="75">
        <f t="shared" si="0"/>
        <v>1897.35</v>
      </c>
      <c r="L20" s="80">
        <v>35</v>
      </c>
      <c r="M20" s="80" t="s">
        <v>50</v>
      </c>
      <c r="N20" s="102">
        <v>2022</v>
      </c>
      <c r="O20" s="74">
        <f t="shared" si="8"/>
        <v>37.29939125622579</v>
      </c>
      <c r="P20" s="104">
        <f t="shared" si="1"/>
        <v>106.56968930350226</v>
      </c>
      <c r="Q20" s="124">
        <v>69</v>
      </c>
      <c r="R20" s="126">
        <v>890</v>
      </c>
      <c r="S20" s="122">
        <v>3460</v>
      </c>
      <c r="T20" s="148">
        <f t="shared" si="9"/>
        <v>63.825862387013466</v>
      </c>
      <c r="U20" s="117">
        <v>4407</v>
      </c>
      <c r="V20" s="119">
        <f t="shared" si="2"/>
        <v>81.29496402877697</v>
      </c>
      <c r="W20" s="7"/>
    </row>
    <row r="21" spans="1:25" ht="15">
      <c r="A21" s="27" t="s">
        <v>6</v>
      </c>
      <c r="B21" s="28">
        <v>9625</v>
      </c>
      <c r="C21" s="72">
        <v>7888</v>
      </c>
      <c r="D21" s="29">
        <f t="shared" si="3"/>
        <v>81.95324675324676</v>
      </c>
      <c r="E21" s="30">
        <f t="shared" si="4"/>
        <v>7459.375</v>
      </c>
      <c r="F21" s="31">
        <v>77.5</v>
      </c>
      <c r="G21" s="24">
        <f t="shared" si="5"/>
        <v>7808</v>
      </c>
      <c r="H21" s="90">
        <f t="shared" si="6"/>
        <v>81.12207792207792</v>
      </c>
      <c r="I21" s="25">
        <f t="shared" si="7"/>
        <v>104.67364893171344</v>
      </c>
      <c r="J21" s="34">
        <v>4439</v>
      </c>
      <c r="K21" s="75">
        <f t="shared" si="0"/>
        <v>3368.75</v>
      </c>
      <c r="L21" s="80">
        <v>35</v>
      </c>
      <c r="M21" s="80" t="s">
        <v>49</v>
      </c>
      <c r="N21" s="102">
        <v>3369</v>
      </c>
      <c r="O21" s="74">
        <f t="shared" si="8"/>
        <v>35.0025974025974</v>
      </c>
      <c r="P21" s="104">
        <f t="shared" si="1"/>
        <v>100.00742115027829</v>
      </c>
      <c r="Q21" s="124">
        <v>82</v>
      </c>
      <c r="R21" s="151">
        <v>1618</v>
      </c>
      <c r="S21" s="122">
        <v>5455</v>
      </c>
      <c r="T21" s="149">
        <f t="shared" si="9"/>
        <v>56.67532467532468</v>
      </c>
      <c r="U21" s="117">
        <v>5896</v>
      </c>
      <c r="V21" s="120">
        <f t="shared" si="2"/>
        <v>61.25714285714286</v>
      </c>
      <c r="W21" s="7"/>
      <c r="Y21" s="11"/>
    </row>
    <row r="22" spans="1:23" s="9" customFormat="1" ht="15.75" thickBot="1">
      <c r="A22" s="36" t="s">
        <v>42</v>
      </c>
      <c r="B22" s="37">
        <v>15020</v>
      </c>
      <c r="C22" s="81">
        <v>11835</v>
      </c>
      <c r="D22" s="110">
        <f t="shared" si="3"/>
        <v>78.79494007989348</v>
      </c>
      <c r="E22" s="38">
        <f t="shared" si="4"/>
        <v>11640.5</v>
      </c>
      <c r="F22" s="39">
        <v>77.5</v>
      </c>
      <c r="G22" s="24">
        <f t="shared" si="5"/>
        <v>11702</v>
      </c>
      <c r="H22" s="90">
        <f t="shared" si="6"/>
        <v>77.90945406125167</v>
      </c>
      <c r="I22" s="112">
        <f t="shared" si="7"/>
        <v>100.52832782096989</v>
      </c>
      <c r="J22" s="40">
        <v>4943</v>
      </c>
      <c r="K22" s="82">
        <f t="shared" si="0"/>
        <v>6759</v>
      </c>
      <c r="L22" s="83">
        <v>45</v>
      </c>
      <c r="M22" s="83" t="s">
        <v>47</v>
      </c>
      <c r="N22" s="84">
        <v>6759</v>
      </c>
      <c r="O22" s="85">
        <f t="shared" si="8"/>
        <v>45</v>
      </c>
      <c r="P22" s="111">
        <f t="shared" si="1"/>
        <v>100</v>
      </c>
      <c r="Q22" s="124">
        <v>132</v>
      </c>
      <c r="R22" s="151">
        <v>1455</v>
      </c>
      <c r="S22" s="122">
        <v>6087</v>
      </c>
      <c r="T22" s="149">
        <f t="shared" si="9"/>
        <v>40.525965379494004</v>
      </c>
      <c r="U22" s="117">
        <v>7778</v>
      </c>
      <c r="V22" s="120">
        <f t="shared" si="2"/>
        <v>51.78428761651132</v>
      </c>
      <c r="W22" s="7"/>
    </row>
    <row r="23" spans="1:23" ht="15.75" thickBot="1">
      <c r="A23" s="41" t="s">
        <v>9</v>
      </c>
      <c r="B23" s="42">
        <f>SUM(B5:B22)</f>
        <v>229007</v>
      </c>
      <c r="C23" s="43">
        <f>SUM(C5:C22)</f>
        <v>192542</v>
      </c>
      <c r="D23" s="43"/>
      <c r="E23" s="44">
        <f>SUM(E5:E22)</f>
        <v>178049.945</v>
      </c>
      <c r="F23" s="44"/>
      <c r="G23" s="45">
        <f>SUM(G5:G22)</f>
        <v>190192</v>
      </c>
      <c r="H23" s="45"/>
      <c r="I23" s="45"/>
      <c r="J23" s="46">
        <f>SUM(J5:J22)</f>
        <v>98129</v>
      </c>
      <c r="K23" s="86">
        <f>SUM(K5:K22)</f>
        <v>91737.85000000003</v>
      </c>
      <c r="L23" s="87"/>
      <c r="M23" s="87"/>
      <c r="N23" s="88">
        <f>SUM(N5:N22)</f>
        <v>92063</v>
      </c>
      <c r="O23" s="89"/>
      <c r="P23" s="98"/>
      <c r="Q23" s="123">
        <f>SUM(Q5:Q22)</f>
        <v>2359</v>
      </c>
      <c r="R23" s="123">
        <f>SUM(R5:R22)</f>
        <v>44095</v>
      </c>
      <c r="S23" s="88">
        <f>SUM(S5:S22)</f>
        <v>135492</v>
      </c>
      <c r="T23" s="88"/>
      <c r="U23" s="88">
        <f>SUM(U5:U22)</f>
        <v>177555</v>
      </c>
      <c r="V23" s="116"/>
      <c r="W23" s="2"/>
    </row>
    <row r="24" spans="1:23" ht="54" customHeight="1" thickBot="1">
      <c r="A24" s="47" t="s">
        <v>14</v>
      </c>
      <c r="B24" s="12"/>
      <c r="C24" s="48"/>
      <c r="D24" s="49"/>
      <c r="E24" s="50"/>
      <c r="F24" s="50"/>
      <c r="G24" s="51">
        <v>0.8305</v>
      </c>
      <c r="H24" s="51"/>
      <c r="I24" s="52"/>
      <c r="J24" s="53"/>
      <c r="K24" s="54"/>
      <c r="L24" s="55"/>
      <c r="M24" s="55"/>
      <c r="N24" s="113">
        <v>0.402</v>
      </c>
      <c r="O24" s="64"/>
      <c r="P24" s="64"/>
      <c r="Q24" s="64"/>
      <c r="R24" s="127"/>
      <c r="S24" s="109">
        <v>0.5916</v>
      </c>
      <c r="T24" s="109"/>
      <c r="U24" s="64"/>
      <c r="V24" s="109">
        <v>0.7753</v>
      </c>
      <c r="W24" s="2"/>
    </row>
    <row r="25" spans="1:23" ht="51.75" thickBot="1">
      <c r="A25" s="56" t="s">
        <v>7</v>
      </c>
      <c r="B25" s="13"/>
      <c r="C25" s="13"/>
      <c r="D25" s="13"/>
      <c r="E25" s="57">
        <v>178050</v>
      </c>
      <c r="F25" s="58"/>
      <c r="G25" s="59" t="s">
        <v>16</v>
      </c>
      <c r="H25" s="59"/>
      <c r="I25" s="13"/>
      <c r="J25" s="60"/>
      <c r="K25" s="97">
        <v>91738</v>
      </c>
      <c r="L25" s="61"/>
      <c r="M25" s="61"/>
      <c r="N25" s="59" t="s">
        <v>20</v>
      </c>
      <c r="O25" s="65"/>
      <c r="P25" s="65"/>
      <c r="Q25" s="65"/>
      <c r="R25" s="65"/>
      <c r="S25" s="65" t="s">
        <v>16</v>
      </c>
      <c r="T25" s="65"/>
      <c r="U25" s="65"/>
      <c r="V25" s="99" t="s">
        <v>16</v>
      </c>
      <c r="W25" s="1"/>
    </row>
    <row r="26" spans="1:22" ht="34.5" customHeight="1">
      <c r="A26" s="135" t="s">
        <v>38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</sheetData>
  <sheetProtection/>
  <mergeCells count="12">
    <mergeCell ref="C3:D3"/>
    <mergeCell ref="J3:J4"/>
    <mergeCell ref="Q3:Q4"/>
    <mergeCell ref="R3:R4"/>
    <mergeCell ref="K3:P3"/>
    <mergeCell ref="S3:V3"/>
    <mergeCell ref="B1:V1"/>
    <mergeCell ref="A26:V26"/>
    <mergeCell ref="A3:A4"/>
    <mergeCell ref="B3:B4"/>
    <mergeCell ref="G3:I3"/>
    <mergeCell ref="E3:F3"/>
  </mergeCells>
  <printOptions/>
  <pageMargins left="0.25" right="0.25" top="0.75" bottom="0.75" header="0.30000001192092896" footer="0.30000001192092896"/>
  <pageSetup fitToHeight="1" fitToWidth="1" horizontalDpi="600" verticalDpi="600" orientation="landscape" paperSize="9" scale="61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75" zoomScalePageLayoutView="0" workbookViewId="0" topLeftCell="A1">
      <selection activeCell="E17" sqref="E17"/>
    </sheetView>
  </sheetViews>
  <sheetFormatPr defaultColWidth="9.140625" defaultRowHeight="15"/>
  <sheetData>
    <row r="1" ht="15">
      <c r="A1" s="4">
        <v>8466</v>
      </c>
    </row>
    <row r="2" ht="15">
      <c r="A2" s="5">
        <v>7166</v>
      </c>
    </row>
    <row r="3" ht="15">
      <c r="A3" s="5">
        <v>7187</v>
      </c>
    </row>
    <row r="4" ht="15">
      <c r="A4" s="6">
        <v>11579</v>
      </c>
    </row>
    <row r="5" ht="15">
      <c r="A5" s="8">
        <v>51778</v>
      </c>
    </row>
    <row r="6" ht="15">
      <c r="A6" s="8">
        <v>25772</v>
      </c>
    </row>
    <row r="7" ht="15">
      <c r="A7" s="8">
        <v>30831</v>
      </c>
    </row>
    <row r="8" ht="15">
      <c r="A8" s="5">
        <v>10770</v>
      </c>
    </row>
    <row r="9" ht="15">
      <c r="A9" s="8">
        <v>9330</v>
      </c>
    </row>
    <row r="10" ht="15">
      <c r="A10" s="8">
        <v>13501</v>
      </c>
    </row>
    <row r="11" ht="15">
      <c r="A11" s="8">
        <v>3841</v>
      </c>
    </row>
    <row r="12" ht="15">
      <c r="A12" s="8">
        <v>8987</v>
      </c>
    </row>
    <row r="13" ht="15">
      <c r="A13" s="8">
        <v>9430</v>
      </c>
    </row>
    <row r="14" ht="15">
      <c r="A14" s="6">
        <v>4311</v>
      </c>
    </row>
    <row r="15" ht="15">
      <c r="A15" s="8">
        <v>8200</v>
      </c>
    </row>
    <row r="16" ht="15">
      <c r="A16" s="5">
        <v>5775</v>
      </c>
    </row>
    <row r="17" ht="15">
      <c r="A17" s="5">
        <v>10026</v>
      </c>
    </row>
    <row r="18" ht="15">
      <c r="A18" s="10">
        <v>16003</v>
      </c>
    </row>
    <row r="19" ht="15">
      <c r="A19">
        <f>SUM(A1:A18)</f>
        <v>242953</v>
      </c>
    </row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Марина Ивановна Орлова</cp:lastModifiedBy>
  <cp:lastPrinted>2020-12-11T08:59:50Z</cp:lastPrinted>
  <dcterms:created xsi:type="dcterms:W3CDTF">2019-08-20T10:31:09Z</dcterms:created>
  <dcterms:modified xsi:type="dcterms:W3CDTF">2020-12-21T08:16:54Z</dcterms:modified>
  <cp:category/>
  <cp:version/>
  <cp:contentType/>
  <cp:contentStatus/>
  <cp:revision>9</cp:revision>
</cp:coreProperties>
</file>